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0" activeTab="4"/>
  </bookViews>
  <sheets>
    <sheet name="Verlies en winst" sheetId="1" r:id="rId1"/>
    <sheet name="Balans" sheetId="2" r:id="rId2"/>
    <sheet name="Investeringen" sheetId="3" r:id="rId3"/>
    <sheet name="Portoboek" sheetId="4" r:id="rId4"/>
    <sheet name="Bezittingen" sheetId="5" r:id="rId5"/>
  </sheets>
  <definedNames>
    <definedName name="_xlnm.Print_Area" localSheetId="1">'Balans'!$A$1:$I$32</definedName>
    <definedName name="_xlnm.Print_Area" localSheetId="2">'Investeringen'!$A$1:$J$30</definedName>
    <definedName name="_xlnm.Print_Area" localSheetId="3">'Portoboek'!$A$1:$H$20</definedName>
    <definedName name="_xlnm.Print_Area" localSheetId="0">'Verlies en winst'!$A$1:$V$78</definedName>
    <definedName name="Excel_BuiltIn_Print_Area" localSheetId="2">'Investeringen'!$A$1:$J$32</definedName>
    <definedName name="Excel_BuiltIn_Print_Area" localSheetId="1">'Balans'!$A$1:$H$27</definedName>
    <definedName name="Excel_BuiltIn_Print_Area" localSheetId="2">'Investeringen'!$A$1:$I$26</definedName>
    <definedName name="Excel_BuiltIn_Print_Area" localSheetId="1">'Balans'!$B$1:$H$28</definedName>
    <definedName name="Excel_BuiltIn_Print_Area" localSheetId="2">'Investeringen'!$A$1:$I$15</definedName>
  </definedNames>
  <calcPr fullCalcOnLoad="1"/>
</workbook>
</file>

<file path=xl/sharedStrings.xml><?xml version="1.0" encoding="utf-8"?>
<sst xmlns="http://schemas.openxmlformats.org/spreadsheetml/2006/main" count="249" uniqueCount="200">
  <si>
    <t>Stichting ARCHIVALIA POST &amp; HAMERS 2016</t>
  </si>
  <si>
    <t>Datum</t>
  </si>
  <si>
    <t>Nummer</t>
  </si>
  <si>
    <t>Omschrijving</t>
  </si>
  <si>
    <t>Ontvangen</t>
  </si>
  <si>
    <t>Uitgaven</t>
  </si>
  <si>
    <t>Specificatie ontvangen</t>
  </si>
  <si>
    <t>Specificatie uitgaven</t>
  </si>
  <si>
    <t>Kas</t>
  </si>
  <si>
    <t>Bank</t>
  </si>
  <si>
    <t>Spaarrek</t>
  </si>
  <si>
    <t>Teruggave</t>
  </si>
  <si>
    <t>BTW 21%</t>
  </si>
  <si>
    <t>Overige</t>
  </si>
  <si>
    <t xml:space="preserve">Rente </t>
  </si>
  <si>
    <t>Giften</t>
  </si>
  <si>
    <t>Opbrengst</t>
  </si>
  <si>
    <t>BTW 6%</t>
  </si>
  <si>
    <t>Kosten van</t>
  </si>
  <si>
    <t>Andere</t>
  </si>
  <si>
    <t>Materiële</t>
  </si>
  <si>
    <t>Crowdfunding</t>
  </si>
  <si>
    <t>BTW</t>
  </si>
  <si>
    <t>vorderingen</t>
  </si>
  <si>
    <t>bank</t>
  </si>
  <si>
    <t>Opbrengsten</t>
  </si>
  <si>
    <t>ov vorderingen</t>
  </si>
  <si>
    <t>schulden</t>
  </si>
  <si>
    <t>kosten</t>
  </si>
  <si>
    <t>activa</t>
  </si>
  <si>
    <t xml:space="preserve"> -</t>
  </si>
  <si>
    <t>Saldo BANK</t>
  </si>
  <si>
    <t>St17001</t>
  </si>
  <si>
    <t>Kosten bank</t>
  </si>
  <si>
    <t>St17002</t>
  </si>
  <si>
    <t>Hema insteekhoezen</t>
  </si>
  <si>
    <t>St17003</t>
  </si>
  <si>
    <t>Albelli fotoboek Jo Hamers</t>
  </si>
  <si>
    <t>St17004</t>
  </si>
  <si>
    <t>Contributie Hist Kring Velsen 2017</t>
  </si>
  <si>
    <t>St17005</t>
  </si>
  <si>
    <t>Contributie St Westfriese families 2017</t>
  </si>
  <si>
    <t>incasso</t>
  </si>
  <si>
    <t>Vrienden oorlogsgravenstichting 2017</t>
  </si>
  <si>
    <t>St17006</t>
  </si>
  <si>
    <t>St17007</t>
  </si>
  <si>
    <t>Brummelhuis: archiefmaterialen</t>
  </si>
  <si>
    <t>St17008</t>
  </si>
  <si>
    <t>St17009</t>
  </si>
  <si>
    <t xml:space="preserve">Tonerjet </t>
  </si>
  <si>
    <t>St17010</t>
  </si>
  <si>
    <t>St17011</t>
  </si>
  <si>
    <t>St17012</t>
  </si>
  <si>
    <t>St17013</t>
  </si>
  <si>
    <t>St17014</t>
  </si>
  <si>
    <t>St17015</t>
  </si>
  <si>
    <t>St17016</t>
  </si>
  <si>
    <t>St17017</t>
  </si>
  <si>
    <t>St17018</t>
  </si>
  <si>
    <t>St17019</t>
  </si>
  <si>
    <t>trans</t>
  </si>
  <si>
    <t>Vordering van privë</t>
  </si>
  <si>
    <t>staat</t>
  </si>
  <si>
    <t>Portoboek privé</t>
  </si>
  <si>
    <t>Portoboek StAPH</t>
  </si>
  <si>
    <t>Herwaardering</t>
  </si>
  <si>
    <t>Afschrijvingen</t>
  </si>
  <si>
    <t>BTW vrijgesteld</t>
  </si>
  <si>
    <t>SUBTOTALEN</t>
  </si>
  <si>
    <t>Saldo KAS</t>
  </si>
  <si>
    <t>Saldo SPAARREKENING</t>
  </si>
  <si>
    <t>TOTALEN</t>
  </si>
  <si>
    <t>Controle vierkanttelling</t>
  </si>
  <si>
    <t>Deze +</t>
  </si>
  <si>
    <t>deze +</t>
  </si>
  <si>
    <t>deze</t>
  </si>
  <si>
    <t xml:space="preserve"> - deze</t>
  </si>
  <si>
    <t xml:space="preserve"> - deze =</t>
  </si>
  <si>
    <t>Verloop overige vorderingen</t>
  </si>
  <si>
    <t>Saldo 1-1</t>
  </si>
  <si>
    <t>Opbrengsten van rente op banktegoeden</t>
  </si>
  <si>
    <t>(op 1-1-2017 ontvangen)</t>
  </si>
  <si>
    <t>Stortingen</t>
  </si>
  <si>
    <t>Opbrengsten giften en overige</t>
  </si>
  <si>
    <t>Vrijval voorziening grafverplaatsing</t>
  </si>
  <si>
    <t>Opbrengsten van overige vorderingen</t>
  </si>
  <si>
    <t>Saldo 31-12</t>
  </si>
  <si>
    <t>Overige bedrijfskosten</t>
  </si>
  <si>
    <t>Kosten van schulden, andere rentelasten</t>
  </si>
  <si>
    <t>Schulden en overlopende passiva reservering boekuitgifte</t>
  </si>
  <si>
    <t>Andere kosten</t>
  </si>
  <si>
    <t>Saldo fiscale winst</t>
  </si>
  <si>
    <t>Stichting ARCHIVALIA POST&amp;HAMERS</t>
  </si>
  <si>
    <t>BALANS 31-12-2017</t>
  </si>
  <si>
    <t>Financiële vaste activa</t>
  </si>
  <si>
    <t>Fiscaal ondernemingsvermogen</t>
  </si>
  <si>
    <t>Overige vorderingen</t>
  </si>
  <si>
    <t>Gestort en opgevraagd kapitaal</t>
  </si>
  <si>
    <t>Winstreserves</t>
  </si>
  <si>
    <t>Materiële vaste activa</t>
  </si>
  <si>
    <t>Vorderingen en overlopende activa</t>
  </si>
  <si>
    <t>Voorzieningen</t>
  </si>
  <si>
    <t>Vordering omzetbelasting</t>
  </si>
  <si>
    <t>Verplichtingen derden</t>
  </si>
  <si>
    <t>Vordering op aandeelh./participanten</t>
  </si>
  <si>
    <t>Schulden en overlopende passiva</t>
  </si>
  <si>
    <t>Overige schulden</t>
  </si>
  <si>
    <t>1)</t>
  </si>
  <si>
    <t>Liquide middelen</t>
  </si>
  <si>
    <t xml:space="preserve">    uitgifte boek </t>
  </si>
  <si>
    <t>Banktegoeden</t>
  </si>
  <si>
    <t>Spaarrekening</t>
  </si>
  <si>
    <t>Banksaldo</t>
  </si>
  <si>
    <t>Kassaldo</t>
  </si>
  <si>
    <t>Totaal activa</t>
  </si>
  <si>
    <t>Total passiva</t>
  </si>
  <si>
    <t>Toelichting:</t>
  </si>
  <si>
    <t>1) reservering boekuitgave Post</t>
  </si>
  <si>
    <t>Stichting ARCHIVALIA POST &amp; HAMERS</t>
  </si>
  <si>
    <t>Staat van Investeringen</t>
  </si>
  <si>
    <t>Jaar</t>
  </si>
  <si>
    <t>omschrijving</t>
  </si>
  <si>
    <t>aanschaf</t>
  </si>
  <si>
    <t>afschrijving</t>
  </si>
  <si>
    <t>boekwaarde</t>
  </si>
  <si>
    <t>herwaardering/</t>
  </si>
  <si>
    <t>van aanschaf</t>
  </si>
  <si>
    <t>waarde</t>
  </si>
  <si>
    <t>t/m 31-12-2016</t>
  </si>
  <si>
    <t>per 31-12-2016</t>
  </si>
  <si>
    <t>investering</t>
  </si>
  <si>
    <t>%</t>
  </si>
  <si>
    <t>Grafrecht Westerveld eeuwig</t>
  </si>
  <si>
    <t>2008-2014</t>
  </si>
  <si>
    <t>Melieke 23x</t>
  </si>
  <si>
    <t>Bokkenrijderswandelboekje '11</t>
  </si>
  <si>
    <t>Orig kopergravure Limburg, Isaak Tirion</t>
  </si>
  <si>
    <t>1992-2013</t>
  </si>
  <si>
    <t>Hamers Publicaties 1 t/m 8</t>
  </si>
  <si>
    <t>Eemlandse klappers totaal CD</t>
  </si>
  <si>
    <t>speldje Regina-Velsen</t>
  </si>
  <si>
    <t>Archief bidprentjes Moulaert</t>
  </si>
  <si>
    <t>Archief akte Mohr</t>
  </si>
  <si>
    <t>Hamers Brunssum deel III</t>
  </si>
  <si>
    <t>Grafrecht Fam Hamers-Weber</t>
  </si>
  <si>
    <t>Grafrecht Fam. Cor Weber</t>
  </si>
  <si>
    <t>Grafmonument Cor Weber</t>
  </si>
  <si>
    <t>100 Jaar Kapucijnen in NL</t>
  </si>
  <si>
    <t>Grafmonument Hamers-Weber</t>
  </si>
  <si>
    <t>aanschaf – afschrijving =&gt;</t>
  </si>
  <si>
    <t>investering – afschrijving =&gt;</t>
  </si>
  <si>
    <t>zie verlies en winst =&gt;</t>
  </si>
  <si>
    <t xml:space="preserve">boekwaarde 2016 + investering 2017 – afschrijving 2017 =&gt; </t>
  </si>
  <si>
    <t>zie mat vaste activa =&gt;</t>
  </si>
  <si>
    <t>PORTOBOEK 2017</t>
  </si>
  <si>
    <t>geadresserde</t>
  </si>
  <si>
    <t>adres</t>
  </si>
  <si>
    <t>postcode</t>
  </si>
  <si>
    <t>woonplaats</t>
  </si>
  <si>
    <t>porto uit privé</t>
  </si>
  <si>
    <t>porto StaPH</t>
  </si>
  <si>
    <t>Nabestaanden CL Betting</t>
  </si>
  <si>
    <t>Vondelweg 456</t>
  </si>
  <si>
    <t>2026 BE</t>
  </si>
  <si>
    <t xml:space="preserve">Haarlem </t>
  </si>
  <si>
    <t>verzoek inlichtingen</t>
  </si>
  <si>
    <t>M.J.S. van Velzen-Hamers</t>
  </si>
  <si>
    <t>Jan Glaserlaan 5</t>
  </si>
  <si>
    <t>5626 HK</t>
  </si>
  <si>
    <t>Eindhoven</t>
  </si>
  <si>
    <t>jaarstukken</t>
  </si>
  <si>
    <t>J.M. Buntsma</t>
  </si>
  <si>
    <t>Elbestraat 99</t>
  </si>
  <si>
    <t>1966 XE</t>
  </si>
  <si>
    <t>Heemskerk</t>
  </si>
  <si>
    <t>C.C.M. Hamers M.Sc.</t>
  </si>
  <si>
    <t>Kraakenhof 23</t>
  </si>
  <si>
    <t>7635 NV</t>
  </si>
  <si>
    <t>Lattrop</t>
  </si>
  <si>
    <t>retourenveloppe</t>
  </si>
  <si>
    <t>Heemskerkerweg 3</t>
  </si>
  <si>
    <t>1944 GR</t>
  </si>
  <si>
    <t>Beverwijk</t>
  </si>
  <si>
    <t>J.P. Hamers</t>
  </si>
  <si>
    <t>Robinia 9</t>
  </si>
  <si>
    <t>3317 HR</t>
  </si>
  <si>
    <t>Dordrecht</t>
  </si>
  <si>
    <t>info gezin</t>
  </si>
  <si>
    <t>Mevr. H.J. Hamers</t>
  </si>
  <si>
    <t>De Lumeystraat 13</t>
  </si>
  <si>
    <t>1971 DW</t>
  </si>
  <si>
    <t>IJmuiden</t>
  </si>
  <si>
    <t>J.W.J. Hamers</t>
  </si>
  <si>
    <t>IJmuiderstraatweg 18</t>
  </si>
  <si>
    <t>1971 LB</t>
  </si>
  <si>
    <t>Totaal</t>
  </si>
  <si>
    <t>Stichting ARCHIVALIA POST &amp; HAMERS BEZITTINGEN</t>
  </si>
  <si>
    <t>Aanschaf</t>
  </si>
  <si>
    <t>Archief geboorteakte Mohr</t>
  </si>
  <si>
    <t>Fotoboek Afscheid Jo Hamers-Post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</si>
</sst>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&quot;€ &quot;* #,##0.00_-;_-&quot;€ &quot;* #,##0.00\-;_-&quot;€ &quot;* \-??_-;_-@_-"/>
    <numFmt numFmtId="166" formatCode="DD/MM/YY"/>
    <numFmt numFmtId="167" formatCode="D/MM/YY;@"/>
    <numFmt numFmtId="168" formatCode="_-* #,##0.00_-;_-* #,##0.00\-;_-* \-??_-;_-@_-"/>
    <numFmt numFmtId="169" formatCode="[$€-413]\ #,##0.00;[RED][$€-413]\ #,##0.00\-"/>
    <numFmt numFmtId="170" formatCode="_-&quot;€ &quot;* #,##0_-;_-&quot;€ &quot;* #,##0\-;_-&quot;€ &quot;* \-??_-;_-@_-"/>
    <numFmt numFmtId="171" formatCode="DD/MM/YYYY"/>
    <numFmt numFmtId="172" formatCode="0%"/>
    <numFmt numFmtId="173" formatCode="[$€-413]\ #,##0.00;[$€-413]\ #,##0.00\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5" fontId="0" fillId="0" borderId="0" applyFill="0" applyBorder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9" fillId="0" borderId="11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5" fontId="0" fillId="0" borderId="13" xfId="46" applyFont="1" applyFill="1" applyBorder="1" applyAlignment="1" applyProtection="1">
      <alignment/>
      <protection/>
    </xf>
    <xf numFmtId="165" fontId="0" fillId="0" borderId="0" xfId="46" applyFont="1" applyFill="1" applyBorder="1" applyAlignment="1" applyProtection="1">
      <alignment/>
      <protection/>
    </xf>
    <xf numFmtId="165" fontId="0" fillId="0" borderId="14" xfId="46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14" xfId="17" applyFont="1" applyFill="1" applyBorder="1" applyAlignment="1" applyProtection="1">
      <alignment/>
      <protection/>
    </xf>
    <xf numFmtId="164" fontId="0" fillId="0" borderId="0" xfId="15" applyNumberFormat="1" applyFont="1" applyFill="1" applyBorder="1" applyAlignment="1" applyProtection="1">
      <alignment/>
      <protection/>
    </xf>
    <xf numFmtId="165" fontId="0" fillId="0" borderId="15" xfId="46" applyFont="1" applyFill="1" applyBorder="1" applyAlignment="1" applyProtection="1">
      <alignment/>
      <protection/>
    </xf>
    <xf numFmtId="165" fontId="0" fillId="0" borderId="16" xfId="46" applyFont="1" applyFill="1" applyBorder="1" applyAlignment="1" applyProtection="1">
      <alignment/>
      <protection/>
    </xf>
    <xf numFmtId="165" fontId="0" fillId="0" borderId="17" xfId="46" applyFont="1" applyFill="1" applyBorder="1" applyAlignment="1" applyProtection="1">
      <alignment/>
      <protection/>
    </xf>
    <xf numFmtId="169" fontId="0" fillId="0" borderId="13" xfId="0" applyNumberFormat="1" applyFont="1" applyBorder="1" applyAlignment="1">
      <alignment/>
    </xf>
    <xf numFmtId="164" fontId="20" fillId="0" borderId="18" xfId="0" applyFont="1" applyBorder="1" applyAlignment="1">
      <alignment/>
    </xf>
    <xf numFmtId="164" fontId="0" fillId="0" borderId="19" xfId="0" applyBorder="1" applyAlignment="1">
      <alignment/>
    </xf>
    <xf numFmtId="164" fontId="0" fillId="0" borderId="19" xfId="0" applyFont="1" applyBorder="1" applyAlignment="1">
      <alignment/>
    </xf>
    <xf numFmtId="165" fontId="20" fillId="0" borderId="20" xfId="0" applyNumberFormat="1" applyFont="1" applyBorder="1" applyAlignment="1">
      <alignment/>
    </xf>
    <xf numFmtId="164" fontId="20" fillId="0" borderId="21" xfId="0" applyFont="1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20" fillId="0" borderId="24" xfId="0" applyFont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Font="1" applyBorder="1" applyAlignment="1">
      <alignment/>
    </xf>
    <xf numFmtId="170" fontId="0" fillId="0" borderId="0" xfId="46" applyNumberFormat="1" applyFont="1" applyFill="1" applyBorder="1" applyAlignment="1" applyProtection="1">
      <alignment/>
      <protection/>
    </xf>
    <xf numFmtId="170" fontId="0" fillId="0" borderId="28" xfId="46" applyNumberFormat="1" applyFont="1" applyFill="1" applyBorder="1" applyAlignment="1" applyProtection="1">
      <alignment/>
      <protection/>
    </xf>
    <xf numFmtId="164" fontId="0" fillId="0" borderId="29" xfId="0" applyFon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30" xfId="0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28" xfId="0" applyBorder="1" applyAlignment="1">
      <alignment/>
    </xf>
    <xf numFmtId="170" fontId="0" fillId="0" borderId="31" xfId="0" applyNumberFormat="1" applyBorder="1" applyAlignment="1">
      <alignment/>
    </xf>
    <xf numFmtId="170" fontId="0" fillId="0" borderId="31" xfId="46" applyNumberFormat="1" applyFont="1" applyFill="1" applyBorder="1" applyAlignment="1" applyProtection="1">
      <alignment/>
      <protection/>
    </xf>
    <xf numFmtId="164" fontId="20" fillId="0" borderId="27" xfId="0" applyFont="1" applyBorder="1" applyAlignment="1">
      <alignment/>
    </xf>
    <xf numFmtId="164" fontId="20" fillId="0" borderId="0" xfId="0" applyFont="1" applyBorder="1" applyAlignment="1">
      <alignment/>
    </xf>
    <xf numFmtId="170" fontId="20" fillId="0" borderId="0" xfId="46" applyNumberFormat="1" applyFont="1" applyFill="1" applyBorder="1" applyAlignment="1" applyProtection="1">
      <alignment/>
      <protection/>
    </xf>
    <xf numFmtId="170" fontId="20" fillId="0" borderId="28" xfId="46" applyNumberFormat="1" applyFont="1" applyFill="1" applyBorder="1" applyAlignment="1" applyProtection="1">
      <alignment/>
      <protection/>
    </xf>
    <xf numFmtId="164" fontId="20" fillId="0" borderId="29" xfId="0" applyFont="1" applyBorder="1" applyAlignment="1">
      <alignment/>
    </xf>
    <xf numFmtId="164" fontId="0" fillId="0" borderId="32" xfId="0" applyBorder="1" applyAlignment="1">
      <alignment/>
    </xf>
    <xf numFmtId="164" fontId="0" fillId="0" borderId="31" xfId="0" applyBorder="1" applyAlignment="1">
      <alignment/>
    </xf>
    <xf numFmtId="164" fontId="0" fillId="0" borderId="33" xfId="0" applyBorder="1" applyAlignment="1">
      <alignment/>
    </xf>
    <xf numFmtId="164" fontId="20" fillId="0" borderId="34" xfId="0" applyFont="1" applyBorder="1" applyAlignment="1">
      <alignment/>
    </xf>
    <xf numFmtId="164" fontId="0" fillId="0" borderId="35" xfId="0" applyFont="1" applyBorder="1" applyAlignment="1">
      <alignment/>
    </xf>
    <xf numFmtId="170" fontId="0" fillId="0" borderId="35" xfId="0" applyNumberFormat="1" applyBorder="1" applyAlignment="1">
      <alignment/>
    </xf>
    <xf numFmtId="170" fontId="20" fillId="0" borderId="35" xfId="0" applyNumberFormat="1" applyFont="1" applyBorder="1" applyAlignment="1">
      <alignment/>
    </xf>
    <xf numFmtId="164" fontId="0" fillId="0" borderId="36" xfId="0" applyBorder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5" fontId="0" fillId="0" borderId="0" xfId="46" applyNumberFormat="1" applyFont="1" applyFill="1" applyBorder="1" applyAlignment="1" applyProtection="1">
      <alignment horizontal="right"/>
      <protection/>
    </xf>
    <xf numFmtId="165" fontId="0" fillId="0" borderId="0" xfId="46" applyNumberFormat="1" applyFont="1" applyFill="1" applyBorder="1" applyAlignment="1" applyProtection="1">
      <alignment/>
      <protection/>
    </xf>
    <xf numFmtId="165" fontId="0" fillId="0" borderId="31" xfId="46" applyNumberFormat="1" applyFont="1" applyFill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7" applyNumberFormat="1" applyFont="1" applyFill="1" applyBorder="1" applyAlignment="1" applyProtection="1">
      <alignment/>
      <protection/>
    </xf>
    <xf numFmtId="165" fontId="20" fillId="0" borderId="0" xfId="46" applyNumberFormat="1" applyFont="1" applyFill="1" applyBorder="1" applyAlignment="1" applyProtection="1">
      <alignment/>
      <protection/>
    </xf>
    <xf numFmtId="165" fontId="2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5" fontId="20" fillId="0" borderId="0" xfId="46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169" fontId="0" fillId="0" borderId="0" xfId="46" applyNumberFormat="1" applyFont="1" applyFill="1" applyBorder="1" applyAlignment="1" applyProtection="1">
      <alignment/>
      <protection/>
    </xf>
    <xf numFmtId="169" fontId="0" fillId="0" borderId="0" xfId="19" applyNumberFormat="1" applyFont="1" applyFill="1" applyBorder="1" applyAlignment="1" applyProtection="1">
      <alignment/>
      <protection/>
    </xf>
    <xf numFmtId="172" fontId="0" fillId="0" borderId="0" xfId="0" applyNumberFormat="1" applyAlignment="1">
      <alignment/>
    </xf>
    <xf numFmtId="169" fontId="0" fillId="0" borderId="0" xfId="0" applyNumberFormat="1" applyAlignment="1">
      <alignment/>
    </xf>
    <xf numFmtId="172" fontId="0" fillId="0" borderId="0" xfId="19" applyNumberFormat="1" applyFont="1" applyFill="1" applyBorder="1" applyAlignment="1" applyProtection="1">
      <alignment/>
      <protection/>
    </xf>
    <xf numFmtId="164" fontId="21" fillId="0" borderId="0" xfId="0" applyFont="1" applyAlignment="1">
      <alignment/>
    </xf>
    <xf numFmtId="169" fontId="0" fillId="0" borderId="0" xfId="46" applyNumberFormat="1" applyFont="1" applyFill="1" applyBorder="1" applyAlignment="1" applyProtection="1">
      <alignment horizontal="right"/>
      <protection/>
    </xf>
    <xf numFmtId="169" fontId="0" fillId="0" borderId="0" xfId="0" applyNumberFormat="1" applyAlignment="1">
      <alignment horizontal="right"/>
    </xf>
    <xf numFmtId="173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Euro" xfId="46"/>
    <cellStyle name="Gekoppelde cel" xfId="47"/>
    <cellStyle name="Goed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Titel" xfId="57"/>
    <cellStyle name="Totaal" xfId="58"/>
    <cellStyle name="Uitvoer" xfId="59"/>
    <cellStyle name="Verklarende tekst" xfId="60"/>
    <cellStyle name="Waarschuwingsteks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zoomScale="80" zoomScaleNormal="80" workbookViewId="0" topLeftCell="A22">
      <selection activeCell="L49" sqref="L49"/>
    </sheetView>
  </sheetViews>
  <sheetFormatPr defaultColWidth="9.140625" defaultRowHeight="12.75"/>
  <cols>
    <col min="1" max="1" width="10.28125" style="0" customWidth="1"/>
    <col min="2" max="2" width="8.421875" style="0" customWidth="1"/>
    <col min="3" max="3" width="35.421875" style="0" customWidth="1"/>
    <col min="4" max="4" width="1.8515625" style="0" customWidth="1"/>
    <col min="5" max="5" width="10.00390625" style="0" customWidth="1"/>
    <col min="6" max="6" width="12.00390625" style="0" customWidth="1"/>
    <col min="7" max="7" width="12.8515625" style="0" customWidth="1"/>
    <col min="8" max="8" width="10.8515625" style="0" customWidth="1"/>
    <col min="9" max="9" width="12.8515625" style="0" customWidth="1"/>
    <col min="10" max="11" width="12.140625" style="0" customWidth="1"/>
    <col min="12" max="14" width="11.8515625" style="0" customWidth="1"/>
    <col min="15" max="15" width="12.57421875" style="0" customWidth="1"/>
    <col min="16" max="16" width="8.28125" style="0" customWidth="1"/>
    <col min="17" max="17" width="9.28125" style="0" customWidth="1"/>
    <col min="18" max="19" width="10.8515625" style="0" customWidth="1"/>
    <col min="20" max="22" width="12.421875" style="0" customWidth="1"/>
  </cols>
  <sheetData>
    <row r="1" ht="12.75">
      <c r="A1" s="1" t="s">
        <v>0</v>
      </c>
    </row>
    <row r="3" spans="1:22" ht="12.75">
      <c r="A3" t="s">
        <v>1</v>
      </c>
      <c r="B3" t="s">
        <v>2</v>
      </c>
      <c r="C3" t="s">
        <v>3</v>
      </c>
      <c r="E3" s="2" t="s">
        <v>4</v>
      </c>
      <c r="F3" s="3"/>
      <c r="G3" s="4"/>
      <c r="H3" s="2" t="s">
        <v>5</v>
      </c>
      <c r="I3" s="4"/>
      <c r="J3" s="5" t="s">
        <v>6</v>
      </c>
      <c r="K3" s="5"/>
      <c r="L3" s="3"/>
      <c r="M3" s="3"/>
      <c r="N3" s="3"/>
      <c r="O3" s="4"/>
      <c r="Q3" s="2" t="s">
        <v>7</v>
      </c>
      <c r="R3" s="3"/>
      <c r="S3" s="3"/>
      <c r="T3" s="3"/>
      <c r="U3" s="3"/>
      <c r="V3" s="4"/>
    </row>
    <row r="4" spans="5:22" ht="12.75">
      <c r="E4" s="6" t="s">
        <v>8</v>
      </c>
      <c r="F4" s="7" t="s">
        <v>9</v>
      </c>
      <c r="G4" s="8" t="s">
        <v>10</v>
      </c>
      <c r="H4" s="6" t="s">
        <v>8</v>
      </c>
      <c r="I4" s="8" t="s">
        <v>9</v>
      </c>
      <c r="J4" s="7" t="s">
        <v>11</v>
      </c>
      <c r="K4" s="9" t="s">
        <v>12</v>
      </c>
      <c r="L4" s="7" t="s">
        <v>13</v>
      </c>
      <c r="M4" s="7" t="s">
        <v>14</v>
      </c>
      <c r="N4" s="9" t="s">
        <v>15</v>
      </c>
      <c r="O4" s="8" t="s">
        <v>16</v>
      </c>
      <c r="P4" s="10" t="s">
        <v>2</v>
      </c>
      <c r="Q4" s="6" t="s">
        <v>17</v>
      </c>
      <c r="R4" s="7" t="s">
        <v>12</v>
      </c>
      <c r="S4" s="7" t="s">
        <v>18</v>
      </c>
      <c r="T4" s="7" t="s">
        <v>19</v>
      </c>
      <c r="U4" s="9" t="s">
        <v>20</v>
      </c>
      <c r="V4" s="8" t="s">
        <v>21</v>
      </c>
    </row>
    <row r="5" spans="1:22" ht="12.75">
      <c r="A5" s="11"/>
      <c r="E5" s="6"/>
      <c r="F5" s="7"/>
      <c r="G5" s="8"/>
      <c r="H5" s="6"/>
      <c r="I5" s="8"/>
      <c r="J5" s="7" t="s">
        <v>22</v>
      </c>
      <c r="K5" s="7"/>
      <c r="L5" s="7" t="s">
        <v>23</v>
      </c>
      <c r="M5" s="7" t="s">
        <v>24</v>
      </c>
      <c r="N5" s="9" t="s">
        <v>25</v>
      </c>
      <c r="O5" s="8" t="s">
        <v>26</v>
      </c>
      <c r="Q5" s="6"/>
      <c r="R5" s="7"/>
      <c r="S5" s="7" t="s">
        <v>27</v>
      </c>
      <c r="T5" s="7" t="s">
        <v>28</v>
      </c>
      <c r="U5" s="7" t="s">
        <v>29</v>
      </c>
      <c r="V5" s="8"/>
    </row>
    <row r="6" spans="1:22" ht="12.75">
      <c r="A6" s="11"/>
      <c r="B6" t="s">
        <v>30</v>
      </c>
      <c r="C6" t="s">
        <v>31</v>
      </c>
      <c r="E6" s="12">
        <v>0</v>
      </c>
      <c r="F6" s="13">
        <v>2886.69</v>
      </c>
      <c r="G6" s="14">
        <v>0</v>
      </c>
      <c r="H6" s="12"/>
      <c r="I6" s="14"/>
      <c r="J6" s="13"/>
      <c r="K6" s="13"/>
      <c r="L6" s="13"/>
      <c r="M6" s="13"/>
      <c r="N6" s="13"/>
      <c r="O6" s="8"/>
      <c r="P6" t="str">
        <f>B6</f>
        <v> -</v>
      </c>
      <c r="Q6" s="12"/>
      <c r="R6" s="13"/>
      <c r="S6" s="13"/>
      <c r="T6" s="13"/>
      <c r="U6" s="13"/>
      <c r="V6" s="14"/>
    </row>
    <row r="7" spans="1:22" ht="12.75">
      <c r="A7" s="11">
        <v>42370</v>
      </c>
      <c r="B7" t="s">
        <v>32</v>
      </c>
      <c r="C7" t="s">
        <v>33</v>
      </c>
      <c r="E7" s="12"/>
      <c r="F7" s="13"/>
      <c r="G7" s="14"/>
      <c r="H7" s="12"/>
      <c r="I7" s="14">
        <v>5</v>
      </c>
      <c r="J7" s="13"/>
      <c r="K7" s="13"/>
      <c r="L7" s="13"/>
      <c r="M7" s="13"/>
      <c r="N7" s="13"/>
      <c r="O7" s="14"/>
      <c r="P7" s="15" t="str">
        <f>B7</f>
        <v>St17001</v>
      </c>
      <c r="Q7" s="12"/>
      <c r="R7" s="13"/>
      <c r="S7" s="13"/>
      <c r="T7" s="13">
        <v>5</v>
      </c>
      <c r="U7" s="13"/>
      <c r="V7" s="14"/>
    </row>
    <row r="8" spans="1:22" ht="12.75">
      <c r="A8" s="11">
        <v>42747</v>
      </c>
      <c r="B8" t="s">
        <v>34</v>
      </c>
      <c r="C8" t="s">
        <v>35</v>
      </c>
      <c r="E8" s="12"/>
      <c r="F8" s="13"/>
      <c r="G8" s="14"/>
      <c r="H8" s="12"/>
      <c r="I8" s="14">
        <v>12</v>
      </c>
      <c r="J8" s="13"/>
      <c r="K8" s="13"/>
      <c r="L8" s="13"/>
      <c r="M8" s="13"/>
      <c r="N8" s="13"/>
      <c r="O8" s="14"/>
      <c r="P8" s="15" t="str">
        <f>B8</f>
        <v>St17002</v>
      </c>
      <c r="Q8" s="12"/>
      <c r="R8" s="13"/>
      <c r="S8" s="13"/>
      <c r="T8" s="13">
        <v>12</v>
      </c>
      <c r="U8" s="13"/>
      <c r="V8" s="14"/>
    </row>
    <row r="9" spans="1:22" ht="12.75">
      <c r="A9" s="11">
        <v>42748</v>
      </c>
      <c r="B9" t="s">
        <v>36</v>
      </c>
      <c r="C9" t="s">
        <v>37</v>
      </c>
      <c r="E9" s="12"/>
      <c r="F9" s="13"/>
      <c r="G9" s="14"/>
      <c r="H9" s="12"/>
      <c r="I9" s="14">
        <v>52.25</v>
      </c>
      <c r="J9" s="13"/>
      <c r="K9" s="13"/>
      <c r="L9" s="13"/>
      <c r="M9" s="13"/>
      <c r="N9" s="13"/>
      <c r="O9" s="14"/>
      <c r="P9" s="15" t="str">
        <f>B9</f>
        <v>St17003</v>
      </c>
      <c r="Q9" s="12"/>
      <c r="R9" s="13"/>
      <c r="S9" s="13"/>
      <c r="T9" s="13">
        <v>52.25</v>
      </c>
      <c r="U9" s="13"/>
      <c r="V9" s="14"/>
    </row>
    <row r="10" spans="1:22" ht="12.75">
      <c r="A10" s="11">
        <v>42751</v>
      </c>
      <c r="B10" t="s">
        <v>38</v>
      </c>
      <c r="C10" t="s">
        <v>39</v>
      </c>
      <c r="E10" s="12"/>
      <c r="F10" s="13"/>
      <c r="G10" s="14"/>
      <c r="H10" s="12"/>
      <c r="I10" s="14">
        <v>15</v>
      </c>
      <c r="J10" s="13"/>
      <c r="K10" s="13"/>
      <c r="L10" s="13"/>
      <c r="M10" s="13"/>
      <c r="N10" s="13"/>
      <c r="O10" s="14"/>
      <c r="P10" s="15" t="str">
        <f>B10</f>
        <v>St17004</v>
      </c>
      <c r="Q10" s="12"/>
      <c r="R10" s="13"/>
      <c r="S10" s="13"/>
      <c r="T10" s="13">
        <v>15</v>
      </c>
      <c r="U10" s="13"/>
      <c r="V10" s="14"/>
    </row>
    <row r="11" spans="1:22" ht="12.75">
      <c r="A11" s="11">
        <v>42752</v>
      </c>
      <c r="B11" t="s">
        <v>40</v>
      </c>
      <c r="C11" t="s">
        <v>41</v>
      </c>
      <c r="E11" s="12"/>
      <c r="F11" s="13"/>
      <c r="G11" s="14"/>
      <c r="H11" s="12"/>
      <c r="I11" s="14">
        <v>12.5</v>
      </c>
      <c r="J11" s="13"/>
      <c r="K11" s="13"/>
      <c r="L11" s="13"/>
      <c r="M11" s="13"/>
      <c r="N11" s="13"/>
      <c r="O11" s="14"/>
      <c r="P11" s="15" t="str">
        <f>B11</f>
        <v>St17005</v>
      </c>
      <c r="Q11" s="12"/>
      <c r="R11" s="13"/>
      <c r="S11" s="13"/>
      <c r="T11" s="13">
        <v>12.5</v>
      </c>
      <c r="U11" s="13"/>
      <c r="V11" s="14"/>
    </row>
    <row r="12" spans="1:22" ht="12.75">
      <c r="A12" s="11">
        <v>42766</v>
      </c>
      <c r="B12" t="s">
        <v>42</v>
      </c>
      <c r="C12" t="s">
        <v>43</v>
      </c>
      <c r="E12" s="12"/>
      <c r="F12" s="13"/>
      <c r="G12" s="14"/>
      <c r="H12" s="12"/>
      <c r="I12" s="14">
        <v>12</v>
      </c>
      <c r="J12" s="13"/>
      <c r="K12" s="13"/>
      <c r="L12" s="13"/>
      <c r="M12" s="13"/>
      <c r="N12" s="13"/>
      <c r="O12" s="14"/>
      <c r="P12" s="15" t="str">
        <f>B12</f>
        <v>incasso</v>
      </c>
      <c r="Q12" s="12"/>
      <c r="R12" s="13"/>
      <c r="S12" s="13"/>
      <c r="T12" s="13">
        <v>12</v>
      </c>
      <c r="U12" s="13"/>
      <c r="V12" s="14"/>
    </row>
    <row r="13" spans="1:22" ht="12.75">
      <c r="A13" s="11">
        <v>42767</v>
      </c>
      <c r="B13" t="s">
        <v>44</v>
      </c>
      <c r="C13" t="s">
        <v>33</v>
      </c>
      <c r="E13" s="12"/>
      <c r="F13" s="13"/>
      <c r="G13" s="14"/>
      <c r="H13" s="12"/>
      <c r="I13" s="14">
        <v>5.25</v>
      </c>
      <c r="J13" s="13"/>
      <c r="K13" s="13"/>
      <c r="L13" s="13"/>
      <c r="M13" s="13"/>
      <c r="N13" s="13"/>
      <c r="O13" s="14"/>
      <c r="P13" s="15" t="str">
        <f>B13</f>
        <v>St17006</v>
      </c>
      <c r="Q13" s="12"/>
      <c r="R13" s="13"/>
      <c r="S13" s="13"/>
      <c r="T13" s="13">
        <v>5.25</v>
      </c>
      <c r="U13" s="13"/>
      <c r="V13" s="14"/>
    </row>
    <row r="14" spans="1:22" ht="12.75">
      <c r="A14" s="11">
        <v>42795</v>
      </c>
      <c r="B14" t="s">
        <v>45</v>
      </c>
      <c r="C14" t="s">
        <v>46</v>
      </c>
      <c r="E14" s="12"/>
      <c r="F14" s="13"/>
      <c r="G14" s="14"/>
      <c r="H14" s="12"/>
      <c r="I14" s="14">
        <v>27.45</v>
      </c>
      <c r="J14" s="13"/>
      <c r="K14" s="13"/>
      <c r="L14" s="13"/>
      <c r="M14" s="13"/>
      <c r="N14" s="13"/>
      <c r="O14" s="14"/>
      <c r="P14" s="15" t="str">
        <f>B14</f>
        <v>St17007</v>
      </c>
      <c r="Q14" s="12"/>
      <c r="R14" s="13"/>
      <c r="S14" s="13"/>
      <c r="T14" s="13">
        <v>27.45</v>
      </c>
      <c r="U14" s="13"/>
      <c r="V14" s="14"/>
    </row>
    <row r="15" spans="1:22" ht="12.75">
      <c r="A15" s="11">
        <v>42795</v>
      </c>
      <c r="B15" t="s">
        <v>47</v>
      </c>
      <c r="C15" t="s">
        <v>33</v>
      </c>
      <c r="E15" s="12"/>
      <c r="F15" s="13"/>
      <c r="G15" s="14"/>
      <c r="H15" s="12"/>
      <c r="I15" s="14">
        <v>10.5</v>
      </c>
      <c r="J15" s="13"/>
      <c r="K15" s="13"/>
      <c r="L15" s="13"/>
      <c r="M15" s="13"/>
      <c r="N15" s="13"/>
      <c r="O15" s="14"/>
      <c r="P15" s="15" t="str">
        <f>B15</f>
        <v>St17008</v>
      </c>
      <c r="Q15" s="12"/>
      <c r="R15" s="13"/>
      <c r="S15" s="13"/>
      <c r="T15" s="13">
        <v>10.5</v>
      </c>
      <c r="U15" s="13"/>
      <c r="V15" s="14"/>
    </row>
    <row r="16" spans="1:22" ht="12.75">
      <c r="A16" s="11">
        <v>42822</v>
      </c>
      <c r="B16" t="s">
        <v>48</v>
      </c>
      <c r="C16" t="s">
        <v>49</v>
      </c>
      <c r="E16" s="12"/>
      <c r="F16" s="13"/>
      <c r="G16" s="14"/>
      <c r="H16" s="12"/>
      <c r="I16" s="14">
        <v>309.63</v>
      </c>
      <c r="J16" s="13"/>
      <c r="K16" s="13"/>
      <c r="L16" s="13"/>
      <c r="M16" s="13"/>
      <c r="N16" s="13"/>
      <c r="O16" s="14"/>
      <c r="P16" s="15" t="str">
        <f>B16</f>
        <v>St17009</v>
      </c>
      <c r="Q16" s="12"/>
      <c r="R16" s="13"/>
      <c r="S16" s="13"/>
      <c r="T16" s="13">
        <v>309.63</v>
      </c>
      <c r="U16" s="13"/>
      <c r="V16" s="14"/>
    </row>
    <row r="17" spans="1:22" ht="12.75">
      <c r="A17" s="11">
        <v>42861</v>
      </c>
      <c r="B17" t="s">
        <v>50</v>
      </c>
      <c r="C17" t="s">
        <v>46</v>
      </c>
      <c r="E17" s="12"/>
      <c r="F17" s="13"/>
      <c r="G17" s="14"/>
      <c r="H17" s="12"/>
      <c r="I17" s="14">
        <v>20.6</v>
      </c>
      <c r="J17" s="13"/>
      <c r="K17" s="13"/>
      <c r="L17" s="13"/>
      <c r="M17" s="13"/>
      <c r="N17" s="13"/>
      <c r="O17" s="14"/>
      <c r="P17" s="15" t="str">
        <f>B17</f>
        <v>St17010</v>
      </c>
      <c r="Q17" s="12"/>
      <c r="R17" s="13"/>
      <c r="S17" s="13"/>
      <c r="T17" s="13">
        <v>20.6</v>
      </c>
      <c r="U17" s="13"/>
      <c r="V17" s="14"/>
    </row>
    <row r="18" spans="1:22" ht="12.75">
      <c r="A18" s="11">
        <v>42856</v>
      </c>
      <c r="B18" t="s">
        <v>51</v>
      </c>
      <c r="C18" t="s">
        <v>33</v>
      </c>
      <c r="E18" s="12"/>
      <c r="F18" s="13"/>
      <c r="G18" s="14"/>
      <c r="H18" s="12"/>
      <c r="I18" s="14">
        <v>5.25</v>
      </c>
      <c r="J18" s="13"/>
      <c r="K18" s="13"/>
      <c r="L18" s="13"/>
      <c r="M18" s="13"/>
      <c r="N18" s="13"/>
      <c r="O18" s="14"/>
      <c r="P18" s="15" t="str">
        <f>B18</f>
        <v>St17011</v>
      </c>
      <c r="Q18" s="12"/>
      <c r="R18" s="13"/>
      <c r="S18" s="13"/>
      <c r="T18" s="13">
        <v>5.25</v>
      </c>
      <c r="U18" s="13"/>
      <c r="V18" s="14"/>
    </row>
    <row r="19" spans="1:22" ht="12.75">
      <c r="A19" s="11">
        <v>42887</v>
      </c>
      <c r="B19" t="s">
        <v>52</v>
      </c>
      <c r="C19" t="s">
        <v>33</v>
      </c>
      <c r="E19" s="12"/>
      <c r="H19" s="12"/>
      <c r="I19" s="14">
        <v>5.33</v>
      </c>
      <c r="O19" s="14"/>
      <c r="P19" s="15" t="str">
        <f>B19</f>
        <v>St17012</v>
      </c>
      <c r="Q19" s="12"/>
      <c r="T19" s="13">
        <v>5.33</v>
      </c>
      <c r="U19" s="13"/>
      <c r="V19" s="14"/>
    </row>
    <row r="20" spans="1:22" ht="12.75">
      <c r="A20" s="11">
        <v>42917</v>
      </c>
      <c r="B20" t="s">
        <v>53</v>
      </c>
      <c r="C20" t="s">
        <v>33</v>
      </c>
      <c r="E20" s="12"/>
      <c r="F20" s="13"/>
      <c r="G20" s="14"/>
      <c r="H20" s="12"/>
      <c r="I20" s="14">
        <v>5.25</v>
      </c>
      <c r="J20" s="13"/>
      <c r="K20" s="13"/>
      <c r="L20" s="13"/>
      <c r="M20" s="13"/>
      <c r="N20" s="13"/>
      <c r="O20" s="14"/>
      <c r="P20" s="15" t="str">
        <f>B20</f>
        <v>St17013</v>
      </c>
      <c r="Q20" s="12"/>
      <c r="R20" s="13"/>
      <c r="S20" s="13"/>
      <c r="T20" s="13">
        <v>5.25</v>
      </c>
      <c r="U20" s="13"/>
      <c r="V20" s="14"/>
    </row>
    <row r="21" spans="1:22" ht="12.75">
      <c r="A21" s="11">
        <v>42924</v>
      </c>
      <c r="B21" t="s">
        <v>54</v>
      </c>
      <c r="C21" t="s">
        <v>46</v>
      </c>
      <c r="E21" s="12"/>
      <c r="F21" s="13"/>
      <c r="G21" s="14"/>
      <c r="H21" s="12"/>
      <c r="I21" s="14">
        <v>10</v>
      </c>
      <c r="J21" s="13"/>
      <c r="K21" s="13"/>
      <c r="L21" s="13"/>
      <c r="M21" s="13"/>
      <c r="N21" s="13"/>
      <c r="O21" s="14"/>
      <c r="P21" s="15" t="str">
        <f>B21</f>
        <v>St17014</v>
      </c>
      <c r="Q21" s="12"/>
      <c r="R21" s="13"/>
      <c r="S21" s="13"/>
      <c r="T21" s="13">
        <v>10</v>
      </c>
      <c r="U21" s="13"/>
      <c r="V21" s="14"/>
    </row>
    <row r="22" spans="1:22" ht="12.75">
      <c r="A22" s="11">
        <v>42948</v>
      </c>
      <c r="B22" t="s">
        <v>55</v>
      </c>
      <c r="C22" t="s">
        <v>33</v>
      </c>
      <c r="E22" s="12"/>
      <c r="F22" s="13"/>
      <c r="G22" s="14"/>
      <c r="H22" s="12"/>
      <c r="I22" s="14">
        <v>5.25</v>
      </c>
      <c r="J22" s="13"/>
      <c r="K22" s="13"/>
      <c r="L22" s="13"/>
      <c r="M22" s="13"/>
      <c r="N22" s="13"/>
      <c r="O22" s="14"/>
      <c r="P22" s="15" t="str">
        <f>B22</f>
        <v>St17015</v>
      </c>
      <c r="Q22" s="12"/>
      <c r="R22" s="13"/>
      <c r="S22" s="13"/>
      <c r="T22" s="13">
        <v>5.25</v>
      </c>
      <c r="U22" s="13"/>
      <c r="V22" s="14"/>
    </row>
    <row r="23" spans="1:22" ht="12.75">
      <c r="A23" s="11">
        <v>42979</v>
      </c>
      <c r="B23" t="s">
        <v>56</v>
      </c>
      <c r="C23" t="s">
        <v>33</v>
      </c>
      <c r="E23" s="12"/>
      <c r="F23" s="13"/>
      <c r="G23" s="14"/>
      <c r="H23" s="12"/>
      <c r="I23" s="14">
        <v>5.25</v>
      </c>
      <c r="J23" s="13"/>
      <c r="K23" s="13"/>
      <c r="L23" s="13"/>
      <c r="M23" s="13"/>
      <c r="N23" s="13"/>
      <c r="O23" s="14"/>
      <c r="P23" s="15" t="str">
        <f>B23</f>
        <v>St17016</v>
      </c>
      <c r="Q23" s="12"/>
      <c r="R23" s="13"/>
      <c r="S23" s="13"/>
      <c r="T23" s="13">
        <v>5.25</v>
      </c>
      <c r="U23" s="13"/>
      <c r="V23" s="14"/>
    </row>
    <row r="24" spans="1:22" ht="12.75">
      <c r="A24" s="11">
        <v>43009</v>
      </c>
      <c r="B24" t="s">
        <v>57</v>
      </c>
      <c r="C24" t="s">
        <v>33</v>
      </c>
      <c r="E24" s="12"/>
      <c r="F24" s="13"/>
      <c r="G24" s="14"/>
      <c r="H24" s="12"/>
      <c r="I24" s="14">
        <v>5.25</v>
      </c>
      <c r="J24" s="13"/>
      <c r="K24" s="13"/>
      <c r="L24" s="13"/>
      <c r="M24" s="13"/>
      <c r="N24" s="13"/>
      <c r="O24" s="14"/>
      <c r="P24" s="15" t="str">
        <f>B24</f>
        <v>St17017</v>
      </c>
      <c r="Q24" s="12"/>
      <c r="R24" s="13"/>
      <c r="S24" s="13"/>
      <c r="T24" s="13">
        <v>5.25</v>
      </c>
      <c r="U24" s="13"/>
      <c r="V24" s="14"/>
    </row>
    <row r="25" spans="1:22" ht="12.75">
      <c r="A25" s="11">
        <v>43040</v>
      </c>
      <c r="B25" t="s">
        <v>58</v>
      </c>
      <c r="C25" t="s">
        <v>33</v>
      </c>
      <c r="E25" s="12"/>
      <c r="F25" s="13"/>
      <c r="G25" s="14"/>
      <c r="H25" s="12"/>
      <c r="I25" s="14">
        <v>5.25</v>
      </c>
      <c r="J25" s="13"/>
      <c r="K25" s="13"/>
      <c r="L25" s="13"/>
      <c r="M25" s="13"/>
      <c r="N25" s="13"/>
      <c r="O25" s="14"/>
      <c r="P25" s="15" t="str">
        <f>B25</f>
        <v>St17018</v>
      </c>
      <c r="Q25" s="12"/>
      <c r="R25" s="13"/>
      <c r="S25" s="13"/>
      <c r="T25" s="13">
        <v>5.25</v>
      </c>
      <c r="U25" s="13"/>
      <c r="V25" s="14"/>
    </row>
    <row r="26" spans="1:22" ht="12.75">
      <c r="A26" s="11">
        <v>43070</v>
      </c>
      <c r="B26" t="s">
        <v>59</v>
      </c>
      <c r="C26" t="s">
        <v>33</v>
      </c>
      <c r="E26" s="12"/>
      <c r="F26" s="13"/>
      <c r="G26" s="14"/>
      <c r="H26" s="12"/>
      <c r="I26" s="14">
        <v>5.25</v>
      </c>
      <c r="J26" s="13"/>
      <c r="K26" s="13"/>
      <c r="L26" s="13"/>
      <c r="M26" s="13"/>
      <c r="N26" s="13"/>
      <c r="O26" s="14"/>
      <c r="P26" s="15" t="str">
        <f>B26</f>
        <v>St17019</v>
      </c>
      <c r="Q26" s="12"/>
      <c r="R26" s="13"/>
      <c r="S26" s="13"/>
      <c r="T26" s="13">
        <v>5.25</v>
      </c>
      <c r="U26" s="13"/>
      <c r="V26" s="14"/>
    </row>
    <row r="27" spans="1:22" ht="12.75">
      <c r="A27" s="11"/>
      <c r="E27" s="12"/>
      <c r="F27" s="13"/>
      <c r="G27" s="14"/>
      <c r="H27" s="12"/>
      <c r="I27" s="14"/>
      <c r="J27" s="13"/>
      <c r="K27" s="13"/>
      <c r="L27" s="13"/>
      <c r="M27" s="13"/>
      <c r="N27" s="13"/>
      <c r="O27" s="14"/>
      <c r="P27" s="15">
        <f>B27</f>
        <v>0</v>
      </c>
      <c r="Q27" s="12"/>
      <c r="R27" s="13"/>
      <c r="S27" s="13"/>
      <c r="T27" s="13"/>
      <c r="U27" s="13"/>
      <c r="V27" s="14"/>
    </row>
    <row r="28" spans="1:22" ht="12.75">
      <c r="A28" s="11"/>
      <c r="E28" s="12"/>
      <c r="F28" s="13"/>
      <c r="G28" s="14"/>
      <c r="H28" s="12"/>
      <c r="I28" s="14"/>
      <c r="J28" s="13"/>
      <c r="K28" s="13"/>
      <c r="L28" s="13"/>
      <c r="M28" s="13"/>
      <c r="N28" s="13"/>
      <c r="O28" s="14"/>
      <c r="P28" s="15">
        <f>B28</f>
        <v>0</v>
      </c>
      <c r="Q28" s="12"/>
      <c r="R28" s="13"/>
      <c r="S28" s="13"/>
      <c r="T28" s="13"/>
      <c r="U28" s="13"/>
      <c r="V28" s="14"/>
    </row>
    <row r="29" spans="1:22" ht="12.75">
      <c r="A29" s="11"/>
      <c r="E29" s="12"/>
      <c r="F29" s="13"/>
      <c r="G29" s="14"/>
      <c r="H29" s="12"/>
      <c r="I29" s="14"/>
      <c r="J29" s="13"/>
      <c r="K29" s="13"/>
      <c r="L29" s="13"/>
      <c r="M29" s="13"/>
      <c r="N29" s="13"/>
      <c r="O29" s="14"/>
      <c r="P29" s="15">
        <f>B29</f>
        <v>0</v>
      </c>
      <c r="Q29" s="12"/>
      <c r="R29" s="13"/>
      <c r="S29" s="13"/>
      <c r="T29" s="13"/>
      <c r="U29" s="13"/>
      <c r="V29" s="14"/>
    </row>
    <row r="30" spans="1:22" ht="12.75">
      <c r="A30" s="11"/>
      <c r="E30" s="12"/>
      <c r="F30" s="13"/>
      <c r="G30" s="14"/>
      <c r="H30" s="12"/>
      <c r="I30" s="14"/>
      <c r="J30" s="13"/>
      <c r="K30" s="13"/>
      <c r="L30" s="13"/>
      <c r="M30" s="13"/>
      <c r="N30" s="13"/>
      <c r="O30" s="14"/>
      <c r="P30" s="15">
        <f>B30</f>
        <v>0</v>
      </c>
      <c r="Q30" s="12"/>
      <c r="R30" s="13"/>
      <c r="S30" s="13"/>
      <c r="T30" s="13"/>
      <c r="U30" s="13"/>
      <c r="V30" s="14"/>
    </row>
    <row r="31" spans="1:22" ht="12.75">
      <c r="A31" s="11"/>
      <c r="E31" s="12"/>
      <c r="F31" s="13"/>
      <c r="G31" s="14"/>
      <c r="H31" s="12"/>
      <c r="I31" s="14"/>
      <c r="J31" s="13"/>
      <c r="K31" s="13"/>
      <c r="L31" s="13"/>
      <c r="M31" s="13"/>
      <c r="N31" s="13"/>
      <c r="O31" s="14"/>
      <c r="P31" s="15">
        <f>B31</f>
        <v>0</v>
      </c>
      <c r="Q31" s="12"/>
      <c r="R31" s="13"/>
      <c r="S31" s="13"/>
      <c r="T31" s="13"/>
      <c r="U31" s="13"/>
      <c r="V31" s="14"/>
    </row>
    <row r="32" spans="1:22" ht="12.75">
      <c r="A32" s="11"/>
      <c r="E32" s="12"/>
      <c r="F32" s="13"/>
      <c r="G32" s="14"/>
      <c r="H32" s="12"/>
      <c r="I32" s="14"/>
      <c r="J32" s="13"/>
      <c r="K32" s="13"/>
      <c r="L32" s="13"/>
      <c r="M32" s="13"/>
      <c r="N32" s="13"/>
      <c r="O32" s="14"/>
      <c r="P32" s="15">
        <f>B32</f>
        <v>0</v>
      </c>
      <c r="Q32" s="12"/>
      <c r="R32" s="13"/>
      <c r="S32" s="13"/>
      <c r="T32" s="13"/>
      <c r="U32" s="13"/>
      <c r="V32" s="14"/>
    </row>
    <row r="33" spans="1:22" ht="12.75">
      <c r="A33" s="11"/>
      <c r="E33" s="12"/>
      <c r="F33" s="13"/>
      <c r="G33" s="14"/>
      <c r="H33" s="12"/>
      <c r="I33" s="14"/>
      <c r="J33" s="13"/>
      <c r="K33" s="13"/>
      <c r="L33" s="13"/>
      <c r="M33" s="13"/>
      <c r="N33" s="13"/>
      <c r="O33" s="14"/>
      <c r="P33" s="15">
        <f>B33</f>
        <v>0</v>
      </c>
      <c r="Q33" s="12"/>
      <c r="R33" s="13"/>
      <c r="S33" s="13"/>
      <c r="T33" s="13"/>
      <c r="U33" s="13"/>
      <c r="V33" s="14"/>
    </row>
    <row r="34" spans="1:22" ht="12.75">
      <c r="A34" s="11"/>
      <c r="E34" s="12"/>
      <c r="F34" s="13"/>
      <c r="G34" s="14"/>
      <c r="H34" s="12"/>
      <c r="I34" s="14"/>
      <c r="J34" s="13"/>
      <c r="K34" s="13"/>
      <c r="L34" s="13"/>
      <c r="M34" s="13"/>
      <c r="N34" s="13"/>
      <c r="O34" s="14"/>
      <c r="P34" s="15">
        <f>B34</f>
        <v>0</v>
      </c>
      <c r="Q34" s="12"/>
      <c r="R34" s="13"/>
      <c r="S34" s="13"/>
      <c r="T34" s="13"/>
      <c r="U34" s="13"/>
      <c r="V34" s="14"/>
    </row>
    <row r="35" spans="1:22" ht="12.75">
      <c r="A35" s="11"/>
      <c r="E35" s="12"/>
      <c r="F35" s="13"/>
      <c r="G35" s="14"/>
      <c r="H35" s="12"/>
      <c r="I35" s="14"/>
      <c r="J35" s="13"/>
      <c r="K35" s="13"/>
      <c r="L35" s="13"/>
      <c r="M35" s="13"/>
      <c r="N35" s="13"/>
      <c r="O35" s="14"/>
      <c r="P35" s="15">
        <f>B35</f>
        <v>0</v>
      </c>
      <c r="Q35" s="12"/>
      <c r="R35" s="13"/>
      <c r="S35" s="13"/>
      <c r="T35" s="13"/>
      <c r="U35" s="13"/>
      <c r="V35" s="14"/>
    </row>
    <row r="36" spans="1:22" ht="12.75">
      <c r="A36" s="11"/>
      <c r="E36" s="12"/>
      <c r="F36" s="13"/>
      <c r="G36" s="14"/>
      <c r="H36" s="12"/>
      <c r="I36" s="14"/>
      <c r="J36" s="13"/>
      <c r="K36" s="13"/>
      <c r="L36" s="13"/>
      <c r="M36" s="13"/>
      <c r="N36" s="13"/>
      <c r="O36" s="14"/>
      <c r="P36" s="15">
        <f>B36</f>
        <v>0</v>
      </c>
      <c r="Q36" s="12"/>
      <c r="R36" s="13"/>
      <c r="S36" s="13"/>
      <c r="T36" s="13"/>
      <c r="U36" s="13"/>
      <c r="V36" s="14"/>
    </row>
    <row r="37" spans="1:22" ht="12.75">
      <c r="A37" s="11"/>
      <c r="E37" s="12"/>
      <c r="F37" s="13"/>
      <c r="G37" s="14"/>
      <c r="H37" s="12"/>
      <c r="I37" s="14"/>
      <c r="J37" s="13"/>
      <c r="K37" s="13"/>
      <c r="L37" s="13"/>
      <c r="M37" s="13"/>
      <c r="N37" s="13"/>
      <c r="O37" s="14"/>
      <c r="P37" s="15">
        <f>B37</f>
        <v>0</v>
      </c>
      <c r="Q37" s="12"/>
      <c r="R37" s="13"/>
      <c r="S37" s="13"/>
      <c r="T37" s="13"/>
      <c r="U37" s="13"/>
      <c r="V37" s="14"/>
    </row>
    <row r="38" spans="1:22" ht="12.75">
      <c r="A38" s="11"/>
      <c r="E38" s="12"/>
      <c r="F38" s="13"/>
      <c r="G38" s="14"/>
      <c r="H38" s="12"/>
      <c r="I38" s="14"/>
      <c r="J38" s="13"/>
      <c r="K38" s="13"/>
      <c r="L38" s="13"/>
      <c r="M38" s="13"/>
      <c r="N38" s="13"/>
      <c r="O38" s="14"/>
      <c r="P38" s="15">
        <f>B38</f>
        <v>0</v>
      </c>
      <c r="Q38" s="12"/>
      <c r="R38" s="13"/>
      <c r="S38" s="13"/>
      <c r="T38" s="13"/>
      <c r="U38" s="13"/>
      <c r="V38" s="14"/>
    </row>
    <row r="39" spans="1:22" ht="12.75">
      <c r="A39" s="11"/>
      <c r="E39" s="12"/>
      <c r="F39" s="13"/>
      <c r="G39" s="14"/>
      <c r="H39" s="12"/>
      <c r="I39" s="14"/>
      <c r="J39" s="13"/>
      <c r="K39" s="13"/>
      <c r="L39" s="13"/>
      <c r="M39" s="13"/>
      <c r="N39" s="13"/>
      <c r="O39" s="14"/>
      <c r="P39" s="15">
        <f>B39</f>
        <v>0</v>
      </c>
      <c r="Q39" s="12"/>
      <c r="R39" s="13"/>
      <c r="S39" s="13"/>
      <c r="T39" s="13"/>
      <c r="U39" s="13"/>
      <c r="V39" s="14"/>
    </row>
    <row r="40" spans="1:22" ht="12.75">
      <c r="A40" s="11"/>
      <c r="E40" s="12"/>
      <c r="F40" s="13"/>
      <c r="G40" s="14"/>
      <c r="H40" s="12"/>
      <c r="I40" s="14"/>
      <c r="J40" s="13"/>
      <c r="K40" s="13"/>
      <c r="L40" s="13"/>
      <c r="M40" s="13"/>
      <c r="N40" s="13"/>
      <c r="O40" s="14"/>
      <c r="P40" s="15">
        <f>B40</f>
        <v>0</v>
      </c>
      <c r="Q40" s="12"/>
      <c r="R40" s="13"/>
      <c r="S40" s="13"/>
      <c r="T40" s="13"/>
      <c r="U40" s="13"/>
      <c r="V40" s="14"/>
    </row>
    <row r="41" spans="1:22" ht="12.75">
      <c r="A41" s="11"/>
      <c r="E41" s="12"/>
      <c r="F41" s="13"/>
      <c r="G41" s="14"/>
      <c r="H41" s="12"/>
      <c r="I41" s="14"/>
      <c r="J41" s="13"/>
      <c r="K41" s="13"/>
      <c r="L41" s="13"/>
      <c r="M41" s="13"/>
      <c r="N41" s="13"/>
      <c r="O41" s="14"/>
      <c r="P41" s="15"/>
      <c r="Q41" s="12"/>
      <c r="R41" s="13"/>
      <c r="S41" s="13"/>
      <c r="T41" s="13"/>
      <c r="U41" s="13"/>
      <c r="V41" s="14"/>
    </row>
    <row r="42" spans="1:22" ht="12.75">
      <c r="A42" s="11"/>
      <c r="E42" s="12"/>
      <c r="F42" s="13"/>
      <c r="G42" s="14"/>
      <c r="H42" s="12"/>
      <c r="I42" s="14"/>
      <c r="J42" s="13"/>
      <c r="K42" s="13"/>
      <c r="L42" s="13"/>
      <c r="M42" s="13"/>
      <c r="N42" s="13"/>
      <c r="O42" s="14"/>
      <c r="P42" s="15"/>
      <c r="Q42" s="12"/>
      <c r="R42" s="13"/>
      <c r="S42" s="13"/>
      <c r="T42" s="13"/>
      <c r="U42" s="13"/>
      <c r="V42" s="14"/>
    </row>
    <row r="43" spans="1:22" ht="12.75">
      <c r="A43" s="11"/>
      <c r="E43" s="12"/>
      <c r="F43" s="13"/>
      <c r="G43" s="14"/>
      <c r="H43" s="12"/>
      <c r="I43" s="14"/>
      <c r="J43" s="13"/>
      <c r="K43" s="13"/>
      <c r="L43" s="13"/>
      <c r="M43" s="13"/>
      <c r="N43" s="13"/>
      <c r="O43" s="14"/>
      <c r="P43" s="15"/>
      <c r="Q43" s="12"/>
      <c r="R43" s="13"/>
      <c r="S43" s="13"/>
      <c r="T43" s="13"/>
      <c r="U43" s="13"/>
      <c r="V43" s="14"/>
    </row>
    <row r="44" spans="1:22" ht="12.75">
      <c r="A44" s="11"/>
      <c r="E44" s="12"/>
      <c r="F44" s="13"/>
      <c r="G44" s="14"/>
      <c r="H44" s="12"/>
      <c r="I44" s="14"/>
      <c r="J44" s="13"/>
      <c r="K44" s="13"/>
      <c r="L44" s="13"/>
      <c r="M44" s="13"/>
      <c r="N44" s="13"/>
      <c r="O44" s="14"/>
      <c r="P44" s="15"/>
      <c r="Q44" s="12"/>
      <c r="R44" s="13"/>
      <c r="S44" s="13"/>
      <c r="T44" s="13"/>
      <c r="U44" s="13"/>
      <c r="V44" s="14"/>
    </row>
    <row r="45" spans="1:22" ht="12.75">
      <c r="A45" s="11"/>
      <c r="E45" s="12"/>
      <c r="F45" s="13"/>
      <c r="G45" s="14"/>
      <c r="H45" s="12"/>
      <c r="I45" s="14"/>
      <c r="J45" s="13"/>
      <c r="K45" s="13"/>
      <c r="L45" s="13"/>
      <c r="M45" s="13"/>
      <c r="N45" s="13"/>
      <c r="O45" s="14"/>
      <c r="P45" s="15"/>
      <c r="Q45" s="12"/>
      <c r="R45" s="13"/>
      <c r="S45" s="13"/>
      <c r="T45" s="13"/>
      <c r="U45" s="13"/>
      <c r="V45" s="14"/>
    </row>
    <row r="46" spans="1:22" ht="12.75">
      <c r="A46" s="11"/>
      <c r="E46" s="12"/>
      <c r="F46" s="13"/>
      <c r="G46" s="14"/>
      <c r="H46" s="12"/>
      <c r="I46" s="14"/>
      <c r="J46" s="13"/>
      <c r="K46" s="13"/>
      <c r="L46" s="13"/>
      <c r="M46" s="13"/>
      <c r="N46" s="13"/>
      <c r="O46" s="14"/>
      <c r="P46" s="15">
        <f>B46</f>
        <v>0</v>
      </c>
      <c r="Q46" s="12"/>
      <c r="R46" s="13"/>
      <c r="S46" s="13"/>
      <c r="T46" s="13"/>
      <c r="U46" s="13"/>
      <c r="V46" s="14"/>
    </row>
    <row r="47" spans="1:22" ht="12.75">
      <c r="A47" s="11"/>
      <c r="E47" s="12"/>
      <c r="F47" s="13"/>
      <c r="G47" s="14"/>
      <c r="H47" s="12"/>
      <c r="I47" s="14"/>
      <c r="J47" s="13"/>
      <c r="K47" s="13"/>
      <c r="L47" s="13"/>
      <c r="M47" s="13"/>
      <c r="N47" s="13"/>
      <c r="O47" s="14"/>
      <c r="P47" s="15">
        <f>B47</f>
        <v>0</v>
      </c>
      <c r="Q47" s="12"/>
      <c r="R47" s="13"/>
      <c r="S47" s="13"/>
      <c r="T47" s="13"/>
      <c r="U47" s="13"/>
      <c r="V47" s="14"/>
    </row>
    <row r="48" spans="1:22" ht="12.75">
      <c r="A48" s="11"/>
      <c r="E48" s="12"/>
      <c r="F48" s="13"/>
      <c r="G48" s="14"/>
      <c r="H48" s="12"/>
      <c r="I48" s="14"/>
      <c r="J48" s="13"/>
      <c r="K48" s="13"/>
      <c r="L48" s="13"/>
      <c r="M48" s="13"/>
      <c r="N48" s="13"/>
      <c r="O48" s="14"/>
      <c r="P48" s="15">
        <f>B48</f>
        <v>0</v>
      </c>
      <c r="Q48" s="12"/>
      <c r="R48" s="13"/>
      <c r="S48" s="13"/>
      <c r="T48" s="13"/>
      <c r="U48" s="13"/>
      <c r="V48" s="14"/>
    </row>
    <row r="49" spans="1:22" ht="12.75">
      <c r="A49" s="11">
        <v>43100</v>
      </c>
      <c r="B49" t="s">
        <v>60</v>
      </c>
      <c r="C49" t="s">
        <v>61</v>
      </c>
      <c r="E49" s="12"/>
      <c r="F49" s="13"/>
      <c r="G49" s="14"/>
      <c r="H49" s="12">
        <f>-H50</f>
        <v>-24.96</v>
      </c>
      <c r="I49" s="14"/>
      <c r="J49" s="13"/>
      <c r="K49" s="13"/>
      <c r="L49" s="13">
        <f>H49</f>
        <v>-24.96</v>
      </c>
      <c r="M49" s="13"/>
      <c r="N49" s="13"/>
      <c r="O49" s="14"/>
      <c r="P49" s="15" t="str">
        <f>B49</f>
        <v>trans</v>
      </c>
      <c r="Q49" s="12"/>
      <c r="R49" s="13"/>
      <c r="S49" s="13"/>
      <c r="T49" s="13"/>
      <c r="U49" s="13"/>
      <c r="V49" s="14"/>
    </row>
    <row r="50" spans="1:22" ht="12.75">
      <c r="A50" s="11">
        <v>43100</v>
      </c>
      <c r="B50" t="s">
        <v>62</v>
      </c>
      <c r="C50" t="s">
        <v>63</v>
      </c>
      <c r="E50" s="12"/>
      <c r="F50" s="13"/>
      <c r="G50" s="14"/>
      <c r="H50" s="12">
        <f>Portoboek!G18</f>
        <v>24.96</v>
      </c>
      <c r="I50" s="14"/>
      <c r="J50" s="13"/>
      <c r="K50" s="13"/>
      <c r="L50" s="13"/>
      <c r="M50" s="13"/>
      <c r="N50" s="13"/>
      <c r="O50" s="14"/>
      <c r="P50" s="15" t="str">
        <f>B50</f>
        <v>staat</v>
      </c>
      <c r="Q50" s="12"/>
      <c r="R50" s="13"/>
      <c r="S50" s="13"/>
      <c r="T50" s="13">
        <f>H50</f>
        <v>24.96</v>
      </c>
      <c r="U50" s="13"/>
      <c r="V50" s="14"/>
    </row>
    <row r="51" spans="1:22" ht="12.75">
      <c r="A51" s="11">
        <v>43100</v>
      </c>
      <c r="B51" t="s">
        <v>62</v>
      </c>
      <c r="C51" t="s">
        <v>64</v>
      </c>
      <c r="E51" s="12"/>
      <c r="F51" s="13"/>
      <c r="G51" s="14"/>
      <c r="H51" s="12">
        <f>Portoboek!H18</f>
        <v>0</v>
      </c>
      <c r="I51" s="14"/>
      <c r="J51" s="13"/>
      <c r="K51" s="13"/>
      <c r="L51" s="13"/>
      <c r="M51" s="13"/>
      <c r="N51" s="13"/>
      <c r="O51" s="14"/>
      <c r="P51" s="15" t="str">
        <f>B51</f>
        <v>staat</v>
      </c>
      <c r="Q51" s="12"/>
      <c r="R51" s="13"/>
      <c r="S51" s="13"/>
      <c r="T51" s="13">
        <f>H51</f>
        <v>0</v>
      </c>
      <c r="U51" s="13"/>
      <c r="V51" s="14"/>
    </row>
    <row r="52" spans="1:22" ht="12.75">
      <c r="A52" s="16">
        <v>43100</v>
      </c>
      <c r="B52" t="s">
        <v>62</v>
      </c>
      <c r="C52" t="s">
        <v>65</v>
      </c>
      <c r="E52" s="6"/>
      <c r="F52" s="13"/>
      <c r="G52" s="14"/>
      <c r="H52" s="12"/>
      <c r="I52" s="14"/>
      <c r="J52" s="13"/>
      <c r="K52" s="13"/>
      <c r="L52" s="13"/>
      <c r="M52" s="13"/>
      <c r="N52" s="13"/>
      <c r="O52" s="17"/>
      <c r="Q52" s="12"/>
      <c r="R52" s="13"/>
      <c r="S52" s="13"/>
      <c r="T52" s="13"/>
      <c r="U52" s="13"/>
      <c r="V52" s="14"/>
    </row>
    <row r="53" spans="1:22" ht="12.75">
      <c r="A53" s="16">
        <v>43100</v>
      </c>
      <c r="B53" s="18" t="s">
        <v>62</v>
      </c>
      <c r="C53" t="s">
        <v>66</v>
      </c>
      <c r="E53" s="6"/>
      <c r="F53" s="13"/>
      <c r="G53" s="14"/>
      <c r="H53" s="12"/>
      <c r="I53" s="14"/>
      <c r="J53" s="13"/>
      <c r="K53" s="13"/>
      <c r="L53" s="13"/>
      <c r="M53" s="13"/>
      <c r="N53" s="13"/>
      <c r="O53" s="17"/>
      <c r="Q53" s="12"/>
      <c r="R53" s="13"/>
      <c r="S53" s="13"/>
      <c r="T53" s="13">
        <f>Investeringen!G26</f>
        <v>562.446</v>
      </c>
      <c r="U53" s="13">
        <f>-T53</f>
        <v>-562.446</v>
      </c>
      <c r="V53" s="14"/>
    </row>
    <row r="54" spans="1:22" ht="12.75">
      <c r="A54" s="16">
        <v>43100</v>
      </c>
      <c r="B54" s="18"/>
      <c r="C54" t="s">
        <v>67</v>
      </c>
      <c r="E54" s="6"/>
      <c r="F54" s="7"/>
      <c r="G54" s="8"/>
      <c r="H54" s="12"/>
      <c r="I54" s="14"/>
      <c r="J54" s="13"/>
      <c r="K54" s="13"/>
      <c r="L54" s="13"/>
      <c r="M54" s="13"/>
      <c r="N54" s="13"/>
      <c r="O54" s="17"/>
      <c r="Q54" s="12"/>
      <c r="R54" s="13"/>
      <c r="S54" s="13"/>
      <c r="T54" s="13"/>
      <c r="U54" s="13"/>
      <c r="V54" s="14"/>
    </row>
    <row r="55" spans="2:22" ht="12.75">
      <c r="B55" s="18"/>
      <c r="E55" s="12"/>
      <c r="F55" s="13"/>
      <c r="G55" s="14"/>
      <c r="H55" s="12"/>
      <c r="I55" s="14"/>
      <c r="J55" s="13"/>
      <c r="K55" s="13"/>
      <c r="L55" s="13"/>
      <c r="M55" s="13"/>
      <c r="N55" s="13"/>
      <c r="O55" s="17"/>
      <c r="Q55" s="12"/>
      <c r="R55" s="13"/>
      <c r="S55" s="13"/>
      <c r="T55" s="13"/>
      <c r="U55" s="13"/>
      <c r="V55" s="14"/>
    </row>
    <row r="56" spans="2:22" ht="12.75">
      <c r="B56" s="18"/>
      <c r="C56" t="s">
        <v>68</v>
      </c>
      <c r="E56" s="12">
        <f>SUM(E6:E55)</f>
        <v>0</v>
      </c>
      <c r="F56" s="13">
        <f>SUM(F6:F55)</f>
        <v>2886.69</v>
      </c>
      <c r="G56" s="14">
        <f>SUM(G6:G55)</f>
        <v>0</v>
      </c>
      <c r="H56" s="12">
        <f>SUM(H6:H55)</f>
        <v>0</v>
      </c>
      <c r="I56" s="14">
        <f>SUM(I6:I55)</f>
        <v>534.26</v>
      </c>
      <c r="J56" s="19">
        <f>SUM(J6:J55)</f>
        <v>0</v>
      </c>
      <c r="K56" s="19">
        <f>SUM(K6:K55)</f>
        <v>0</v>
      </c>
      <c r="L56" s="19">
        <f>SUM(L6:L55)</f>
        <v>-24.96</v>
      </c>
      <c r="M56" s="19">
        <f>SUM(M6:M55)</f>
        <v>0</v>
      </c>
      <c r="N56" s="19">
        <f>SUM(N6:N55)</f>
        <v>0</v>
      </c>
      <c r="O56" s="20">
        <f>SUM(O6:O55)</f>
        <v>0</v>
      </c>
      <c r="P56" s="13"/>
      <c r="Q56" s="21">
        <v>0</v>
      </c>
      <c r="R56" s="19">
        <f>SUM(R6:R55)</f>
        <v>0</v>
      </c>
      <c r="S56" s="19">
        <f>SUM(S6:S55)</f>
        <v>0</v>
      </c>
      <c r="T56" s="19">
        <f>SUM(T6:T55)</f>
        <v>1121.6660000000002</v>
      </c>
      <c r="U56" s="19">
        <f>SUM(U6:U55)</f>
        <v>-562.446</v>
      </c>
      <c r="V56" s="20">
        <f>SUM(V6:V55)</f>
        <v>0</v>
      </c>
    </row>
    <row r="57" spans="2:22" ht="12.75">
      <c r="B57" s="18"/>
      <c r="E57" s="12"/>
      <c r="F57" s="13"/>
      <c r="G57" s="14"/>
      <c r="H57" s="12"/>
      <c r="I57" s="14"/>
      <c r="J57" s="7"/>
      <c r="K57" s="7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2:22" ht="12.75">
      <c r="B58" s="18"/>
      <c r="C58" t="s">
        <v>69</v>
      </c>
      <c r="E58" s="12"/>
      <c r="F58" s="7"/>
      <c r="G58" s="14"/>
      <c r="H58" s="22">
        <f>E56-H56</f>
        <v>0</v>
      </c>
      <c r="I58" s="14">
        <v>0</v>
      </c>
      <c r="J58" s="7"/>
      <c r="K58" s="7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2:22" ht="12.75">
      <c r="B59" s="18"/>
      <c r="C59" t="s">
        <v>31</v>
      </c>
      <c r="E59" s="12"/>
      <c r="F59" s="7"/>
      <c r="G59" s="14"/>
      <c r="H59" s="6"/>
      <c r="I59" s="14">
        <f>F56-I56</f>
        <v>2352.4300000000003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2:21" ht="12.75">
      <c r="B60" s="18"/>
      <c r="C60" t="s">
        <v>70</v>
      </c>
      <c r="E60" s="12"/>
      <c r="F60" s="13"/>
      <c r="G60" s="14"/>
      <c r="H60" s="12"/>
      <c r="I60" s="14">
        <f>G56</f>
        <v>0</v>
      </c>
      <c r="L60" s="13"/>
      <c r="M60" s="13"/>
      <c r="N60" s="13"/>
      <c r="O60" s="13"/>
      <c r="Q60" s="13"/>
      <c r="R60" s="13"/>
      <c r="S60" s="13"/>
      <c r="T60" s="13"/>
      <c r="U60" s="13"/>
    </row>
    <row r="61" spans="2:21" ht="12.75">
      <c r="B61" s="18"/>
      <c r="E61" s="12"/>
      <c r="F61" s="13"/>
      <c r="G61" s="14"/>
      <c r="H61" s="12"/>
      <c r="I61" s="14"/>
      <c r="L61" s="13"/>
      <c r="M61" s="13"/>
      <c r="N61" s="13"/>
      <c r="O61" s="13"/>
      <c r="Q61" s="13"/>
      <c r="R61" s="13"/>
      <c r="S61" s="13"/>
      <c r="T61" s="13"/>
      <c r="U61" s="13"/>
    </row>
    <row r="62" spans="2:21" ht="12.75">
      <c r="B62" s="18"/>
      <c r="C62" t="s">
        <v>71</v>
      </c>
      <c r="E62" s="21">
        <f>SUM(E56:E60)</f>
        <v>0</v>
      </c>
      <c r="F62" s="19">
        <f>SUM(F56:F60)</f>
        <v>2886.69</v>
      </c>
      <c r="G62" s="20">
        <f>SUM(G56:G60)</f>
        <v>0</v>
      </c>
      <c r="H62" s="21">
        <f>SUM(H56:H60)</f>
        <v>0</v>
      </c>
      <c r="I62" s="20">
        <f>SUM(I56:I60)</f>
        <v>2886.6900000000005</v>
      </c>
      <c r="L62" s="13"/>
      <c r="M62" s="13"/>
      <c r="N62" s="13"/>
      <c r="O62" s="13"/>
      <c r="Q62" s="13"/>
      <c r="R62" s="13"/>
      <c r="S62" s="13"/>
      <c r="T62" s="13"/>
      <c r="U62" s="13"/>
    </row>
    <row r="63" spans="2:21" ht="12.75">
      <c r="B63" s="18"/>
      <c r="E63" s="13"/>
      <c r="F63" s="13"/>
      <c r="G63" s="13"/>
      <c r="H63" s="13"/>
      <c r="I63" s="13"/>
      <c r="L63" s="13"/>
      <c r="M63" s="13"/>
      <c r="N63" s="13"/>
      <c r="O63" s="13"/>
      <c r="Q63" s="13"/>
      <c r="R63" s="13"/>
      <c r="S63" s="13"/>
      <c r="T63" s="13"/>
      <c r="U63" s="13"/>
    </row>
    <row r="65" spans="3:12" ht="12.75">
      <c r="C65" s="23" t="s">
        <v>72</v>
      </c>
      <c r="D65" s="24"/>
      <c r="E65" s="24" t="s">
        <v>73</v>
      </c>
      <c r="F65" s="24" t="s">
        <v>74</v>
      </c>
      <c r="G65" s="24" t="s">
        <v>75</v>
      </c>
      <c r="H65" s="25" t="s">
        <v>76</v>
      </c>
      <c r="I65" s="24" t="s">
        <v>77</v>
      </c>
      <c r="J65" s="24"/>
      <c r="K65" s="24"/>
      <c r="L65" s="26">
        <f>E62+F62+G62-H62-I62</f>
        <v>0</v>
      </c>
    </row>
    <row r="67" spans="3:18" ht="12.75">
      <c r="C67" s="27" t="s">
        <v>78</v>
      </c>
      <c r="D67" s="28"/>
      <c r="E67" s="28"/>
      <c r="F67" s="29"/>
      <c r="I67" s="30" t="s">
        <v>25</v>
      </c>
      <c r="J67" s="31"/>
      <c r="K67" s="31"/>
      <c r="L67" s="31"/>
      <c r="M67" s="31"/>
      <c r="N67" s="31"/>
      <c r="O67" s="31"/>
      <c r="P67" s="31"/>
      <c r="Q67" s="31"/>
      <c r="R67" s="32"/>
    </row>
    <row r="68" spans="3:18" ht="12.75">
      <c r="C68" s="33" t="s">
        <v>79</v>
      </c>
      <c r="D68" s="7"/>
      <c r="E68" s="34">
        <v>0</v>
      </c>
      <c r="F68" s="35"/>
      <c r="I68" s="36" t="s">
        <v>80</v>
      </c>
      <c r="J68" s="7"/>
      <c r="K68" s="7"/>
      <c r="L68" s="7"/>
      <c r="M68" s="7"/>
      <c r="N68" s="7"/>
      <c r="O68" s="37">
        <f>M56</f>
        <v>0</v>
      </c>
      <c r="P68" s="37" t="s">
        <v>81</v>
      </c>
      <c r="Q68" s="37"/>
      <c r="R68" s="38"/>
    </row>
    <row r="69" spans="3:18" ht="12.75">
      <c r="C69" s="33" t="s">
        <v>82</v>
      </c>
      <c r="D69" s="7"/>
      <c r="E69" s="34"/>
      <c r="F69" s="35"/>
      <c r="I69" s="36" t="s">
        <v>83</v>
      </c>
      <c r="J69" s="7"/>
      <c r="K69" s="7"/>
      <c r="L69" s="7"/>
      <c r="M69" s="7"/>
      <c r="N69" s="7"/>
      <c r="O69" s="37">
        <f>N56</f>
        <v>0</v>
      </c>
      <c r="P69" s="37"/>
      <c r="Q69" s="37"/>
      <c r="R69" s="38"/>
    </row>
    <row r="70" spans="3:18" ht="12.75">
      <c r="C70" s="33"/>
      <c r="D70" s="7"/>
      <c r="E70" s="34"/>
      <c r="F70" s="35"/>
      <c r="I70" s="36" t="s">
        <v>84</v>
      </c>
      <c r="J70" s="7"/>
      <c r="K70" s="7"/>
      <c r="L70" s="7"/>
      <c r="M70" s="7"/>
      <c r="N70" s="7"/>
      <c r="O70" s="37">
        <v>0</v>
      </c>
      <c r="P70" s="37"/>
      <c r="Q70" s="37"/>
      <c r="R70" s="38"/>
    </row>
    <row r="71" spans="3:18" ht="12.75">
      <c r="C71" s="39"/>
      <c r="D71" s="7"/>
      <c r="E71" s="34">
        <f>V56</f>
        <v>0</v>
      </c>
      <c r="F71" s="40"/>
      <c r="I71" s="36" t="s">
        <v>85</v>
      </c>
      <c r="J71" s="7"/>
      <c r="K71" s="7"/>
      <c r="L71" s="7"/>
      <c r="M71" s="7"/>
      <c r="N71" s="7"/>
      <c r="O71" s="41">
        <f>O56</f>
        <v>0</v>
      </c>
      <c r="P71" s="37"/>
      <c r="Q71" s="37"/>
      <c r="R71" s="38"/>
    </row>
    <row r="72" spans="3:18" ht="12.75">
      <c r="C72" s="33"/>
      <c r="D72" s="7"/>
      <c r="E72" s="42">
        <v>0</v>
      </c>
      <c r="F72" s="35"/>
      <c r="I72" s="36"/>
      <c r="J72" s="7"/>
      <c r="K72" s="7"/>
      <c r="L72" s="7"/>
      <c r="M72" s="7"/>
      <c r="N72" s="7"/>
      <c r="O72" s="37"/>
      <c r="P72" s="37"/>
      <c r="Q72" s="37">
        <f>SUM(O68:O71)</f>
        <v>0</v>
      </c>
      <c r="R72" s="38"/>
    </row>
    <row r="73" spans="3:18" ht="12.75">
      <c r="C73" s="43" t="s">
        <v>86</v>
      </c>
      <c r="D73" s="44"/>
      <c r="E73" s="45"/>
      <c r="F73" s="46">
        <f>SUM(E68:E72)</f>
        <v>0</v>
      </c>
      <c r="I73" s="47" t="s">
        <v>87</v>
      </c>
      <c r="J73" s="7"/>
      <c r="K73" s="7"/>
      <c r="L73" s="7"/>
      <c r="M73" s="7"/>
      <c r="N73" s="7"/>
      <c r="O73" s="37"/>
      <c r="P73" s="37"/>
      <c r="Q73" s="37"/>
      <c r="R73" s="38"/>
    </row>
    <row r="74" spans="3:18" ht="12.75">
      <c r="C74" s="48"/>
      <c r="D74" s="49"/>
      <c r="E74" s="49"/>
      <c r="F74" s="50"/>
      <c r="I74" s="36" t="s">
        <v>88</v>
      </c>
      <c r="J74" s="7"/>
      <c r="K74" s="7"/>
      <c r="L74" s="7"/>
      <c r="M74" s="7"/>
      <c r="N74" s="7"/>
      <c r="O74" s="37">
        <f>S56</f>
        <v>0</v>
      </c>
      <c r="P74" s="37"/>
      <c r="Q74" s="37"/>
      <c r="R74" s="38"/>
    </row>
    <row r="75" spans="3:18" ht="12.75">
      <c r="C75" s="48"/>
      <c r="D75" s="49"/>
      <c r="E75" s="49"/>
      <c r="F75" s="50"/>
      <c r="I75" s="36" t="s">
        <v>89</v>
      </c>
      <c r="J75" s="7"/>
      <c r="K75" s="7"/>
      <c r="L75" s="7"/>
      <c r="M75" s="7"/>
      <c r="N75" s="7"/>
      <c r="O75" s="37">
        <v>0</v>
      </c>
      <c r="P75" s="37"/>
      <c r="Q75" s="37"/>
      <c r="R75" s="38"/>
    </row>
    <row r="76" spans="9:18" ht="12.75">
      <c r="I76" s="36" t="s">
        <v>90</v>
      </c>
      <c r="J76" s="7"/>
      <c r="K76" s="7"/>
      <c r="L76" s="7"/>
      <c r="M76" s="7"/>
      <c r="N76" s="7"/>
      <c r="O76" s="41">
        <f>T56</f>
        <v>1121.6660000000002</v>
      </c>
      <c r="P76" s="37"/>
      <c r="Q76" s="37"/>
      <c r="R76" s="38"/>
    </row>
    <row r="77" spans="9:18" ht="12.75">
      <c r="I77" s="36"/>
      <c r="J77" s="7"/>
      <c r="K77" s="7"/>
      <c r="L77" s="7"/>
      <c r="M77" s="7"/>
      <c r="N77" s="7"/>
      <c r="O77" s="37"/>
      <c r="P77" s="37"/>
      <c r="Q77" s="41">
        <f>SUM(O74:O76)</f>
        <v>1121.6660000000002</v>
      </c>
      <c r="R77" s="38"/>
    </row>
    <row r="78" spans="9:18" ht="12.75">
      <c r="I78" s="51" t="s">
        <v>91</v>
      </c>
      <c r="J78" s="52"/>
      <c r="K78" s="52"/>
      <c r="L78" s="52"/>
      <c r="M78" s="52"/>
      <c r="N78" s="52"/>
      <c r="O78" s="53"/>
      <c r="P78" s="53"/>
      <c r="Q78" s="54">
        <f>Q72-Q77</f>
        <v>-1121.6660000000002</v>
      </c>
      <c r="R78" s="55"/>
    </row>
  </sheetData>
  <sheetProtection selectLockedCells="1" selectUnlockedCells="1"/>
  <printOptions/>
  <pageMargins left="0.6" right="0.3798611111111111" top="0.5402777777777777" bottom="0.42986111111111114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1"/>
  <sheetViews>
    <sheetView zoomScale="80" zoomScaleNormal="80" workbookViewId="0" topLeftCell="A1">
      <selection activeCell="D18" sqref="D18"/>
    </sheetView>
  </sheetViews>
  <sheetFormatPr defaultColWidth="9.140625" defaultRowHeight="12.75"/>
  <cols>
    <col min="2" max="2" width="33.57421875" style="0" customWidth="1"/>
    <col min="3" max="4" width="12.8515625" style="0" customWidth="1"/>
    <col min="5" max="5" width="10.7109375" style="0" customWidth="1"/>
    <col min="6" max="6" width="32.28125" style="0" customWidth="1"/>
    <col min="7" max="7" width="14.28125" style="0" customWidth="1"/>
    <col min="8" max="8" width="12.8515625" style="0" customWidth="1"/>
    <col min="255" max="16384" width="11.57421875" style="0" customWidth="1"/>
  </cols>
  <sheetData>
    <row r="1" spans="2:5" ht="12.75">
      <c r="B1" s="1" t="s">
        <v>92</v>
      </c>
      <c r="D1" s="1"/>
      <c r="E1" s="1" t="s">
        <v>93</v>
      </c>
    </row>
    <row r="4" spans="2:8" ht="12.75">
      <c r="B4" s="56"/>
      <c r="C4" s="10">
        <v>2016</v>
      </c>
      <c r="D4" s="57">
        <v>2017</v>
      </c>
      <c r="F4" s="56"/>
      <c r="G4" s="10">
        <v>2016</v>
      </c>
      <c r="H4" s="57">
        <v>2017</v>
      </c>
    </row>
    <row r="5" spans="2:7" ht="12.75">
      <c r="B5" s="56" t="s">
        <v>94</v>
      </c>
      <c r="C5" s="57"/>
      <c r="F5" s="56" t="s">
        <v>95</v>
      </c>
      <c r="G5" s="57"/>
    </row>
    <row r="6" ht="12.75">
      <c r="B6" t="s">
        <v>96</v>
      </c>
    </row>
    <row r="7" spans="3:8" ht="12.75">
      <c r="C7" s="58">
        <v>0</v>
      </c>
      <c r="D7" s="58">
        <v>0</v>
      </c>
      <c r="F7" t="s">
        <v>97</v>
      </c>
      <c r="G7" s="59">
        <v>12917.79</v>
      </c>
      <c r="H7" s="59">
        <f>G10</f>
        <v>19748.440000000002</v>
      </c>
    </row>
    <row r="8" spans="3:8" ht="12.75">
      <c r="C8" s="59">
        <v>0</v>
      </c>
      <c r="D8" s="60">
        <v>0</v>
      </c>
      <c r="F8" t="s">
        <v>98</v>
      </c>
      <c r="G8" s="61">
        <v>6830.65</v>
      </c>
      <c r="H8" s="61">
        <f>'Verlies en winst'!Q78</f>
        <v>-1121.6660000000002</v>
      </c>
    </row>
    <row r="9" spans="3:8" ht="12.75">
      <c r="C9" s="60"/>
      <c r="D9" s="60"/>
      <c r="G9" s="62"/>
      <c r="H9" s="62"/>
    </row>
    <row r="10" spans="3:8" ht="12.75">
      <c r="C10" s="63">
        <f>C7+C8</f>
        <v>0</v>
      </c>
      <c r="D10" s="63">
        <f>'Verlies en winst'!F73</f>
        <v>0</v>
      </c>
      <c r="G10" s="64">
        <f>G7+G8</f>
        <v>19748.440000000002</v>
      </c>
      <c r="H10" s="64">
        <f>H7+H8</f>
        <v>18626.774</v>
      </c>
    </row>
    <row r="11" spans="3:8" ht="12.75">
      <c r="C11" s="63"/>
      <c r="D11" s="63"/>
      <c r="G11" s="64"/>
      <c r="H11" s="64"/>
    </row>
    <row r="12" spans="2:8" ht="12.75">
      <c r="B12" s="56" t="s">
        <v>99</v>
      </c>
      <c r="C12" s="62">
        <v>18861.75</v>
      </c>
      <c r="D12" s="62">
        <f>'Verlies en winst'!U56+Balans!C13</f>
        <v>18299.304</v>
      </c>
      <c r="G12" s="64"/>
      <c r="H12" s="64"/>
    </row>
    <row r="13" spans="3:8" ht="12.75">
      <c r="C13" s="63">
        <f>C12</f>
        <v>18861.75</v>
      </c>
      <c r="D13" s="63">
        <f>D12</f>
        <v>18299.304</v>
      </c>
      <c r="G13" s="64"/>
      <c r="H13" s="64"/>
    </row>
    <row r="14" spans="3:8" ht="12.75">
      <c r="C14" s="63"/>
      <c r="D14" s="63"/>
      <c r="G14" s="63"/>
      <c r="H14" s="63"/>
    </row>
    <row r="15" spans="2:8" ht="12.75">
      <c r="B15" s="56" t="s">
        <v>100</v>
      </c>
      <c r="C15" s="63"/>
      <c r="D15" s="63"/>
      <c r="F15" s="56" t="s">
        <v>101</v>
      </c>
      <c r="G15" s="63"/>
      <c r="H15" s="63"/>
    </row>
    <row r="16" spans="2:8" ht="12.75">
      <c r="B16" s="10" t="s">
        <v>102</v>
      </c>
      <c r="C16" s="63">
        <v>0</v>
      </c>
      <c r="D16" s="63">
        <f>'Verlies en winst'!R56</f>
        <v>0</v>
      </c>
      <c r="F16" s="10" t="s">
        <v>103</v>
      </c>
      <c r="G16" s="62">
        <v>0</v>
      </c>
      <c r="H16" s="62">
        <v>0</v>
      </c>
    </row>
    <row r="17" spans="2:8" ht="12.75">
      <c r="B17" s="10" t="s">
        <v>104</v>
      </c>
      <c r="C17" s="59">
        <v>0</v>
      </c>
      <c r="D17" s="59">
        <v>0</v>
      </c>
      <c r="G17" s="59">
        <f>G16</f>
        <v>0</v>
      </c>
      <c r="H17" s="59">
        <f>H16</f>
        <v>0</v>
      </c>
    </row>
    <row r="18" spans="2:8" ht="12.75">
      <c r="B18" s="10" t="s">
        <v>96</v>
      </c>
      <c r="C18" s="62">
        <v>0</v>
      </c>
      <c r="D18" s="60">
        <f>'Verlies en winst'!L56</f>
        <v>-24.96</v>
      </c>
      <c r="G18" s="59"/>
      <c r="H18" s="63"/>
    </row>
    <row r="19" spans="3:8" ht="12.75">
      <c r="C19" s="64">
        <f>C16+C17+C18</f>
        <v>0</v>
      </c>
      <c r="D19" s="64">
        <f>D16+D17+D18</f>
        <v>-24.96</v>
      </c>
      <c r="F19" s="56" t="s">
        <v>105</v>
      </c>
      <c r="G19" s="63"/>
      <c r="H19" s="63"/>
    </row>
    <row r="20" spans="3:9" ht="12.75">
      <c r="C20" s="59"/>
      <c r="D20" s="63"/>
      <c r="E20" s="56"/>
      <c r="F20" s="10" t="s">
        <v>106</v>
      </c>
      <c r="G20" s="62">
        <v>2000</v>
      </c>
      <c r="H20" s="62">
        <v>2000</v>
      </c>
      <c r="I20" t="s">
        <v>107</v>
      </c>
    </row>
    <row r="21" spans="2:8" ht="12.75">
      <c r="B21" s="56" t="s">
        <v>108</v>
      </c>
      <c r="C21" s="59"/>
      <c r="D21" s="63"/>
      <c r="E21" s="56"/>
      <c r="F21" s="10" t="s">
        <v>109</v>
      </c>
      <c r="G21" s="59">
        <f>G20</f>
        <v>2000</v>
      </c>
      <c r="H21" s="59">
        <f>H20</f>
        <v>2000</v>
      </c>
    </row>
    <row r="22" spans="2:8" ht="12.75">
      <c r="B22" s="10" t="s">
        <v>110</v>
      </c>
      <c r="C22" s="62">
        <f>C23+C24</f>
        <v>2886.69</v>
      </c>
      <c r="D22" s="62">
        <f>D23+D24</f>
        <v>2352.4300000000003</v>
      </c>
      <c r="E22" s="56"/>
      <c r="F22" s="56"/>
      <c r="G22" s="63"/>
      <c r="H22" s="63"/>
    </row>
    <row r="23" spans="2:8" ht="12.75">
      <c r="B23" t="s">
        <v>111</v>
      </c>
      <c r="C23" s="63">
        <v>0</v>
      </c>
      <c r="D23" s="63">
        <f>('Verlies en winst'!I60)</f>
        <v>0</v>
      </c>
      <c r="E23" s="56"/>
      <c r="F23" s="56"/>
      <c r="G23" s="63"/>
      <c r="H23" s="63"/>
    </row>
    <row r="24" spans="2:8" ht="12.75">
      <c r="B24" t="s">
        <v>112</v>
      </c>
      <c r="C24" s="63">
        <f>'Verlies en winst'!F6</f>
        <v>2886.69</v>
      </c>
      <c r="D24" s="63">
        <f>('Verlies en winst'!I59)</f>
        <v>2352.4300000000003</v>
      </c>
      <c r="E24" s="56"/>
      <c r="F24" s="56"/>
      <c r="G24" s="63"/>
      <c r="H24" s="63"/>
    </row>
    <row r="25" spans="2:8" ht="12.75">
      <c r="B25" t="s">
        <v>113</v>
      </c>
      <c r="C25" s="63">
        <v>0</v>
      </c>
      <c r="D25" s="63">
        <f>'Verlies en winst'!H58</f>
        <v>0</v>
      </c>
      <c r="E25" s="56"/>
      <c r="F25" s="56"/>
      <c r="G25" s="63"/>
      <c r="H25" s="63"/>
    </row>
    <row r="26" spans="3:8" ht="12.75">
      <c r="C26" s="63"/>
      <c r="D26" s="63"/>
      <c r="G26" s="65"/>
      <c r="H26" s="63"/>
    </row>
    <row r="27" spans="2:8" ht="12.75">
      <c r="B27" s="56" t="s">
        <v>114</v>
      </c>
      <c r="C27" s="65">
        <f>C10+C13+C19+C22</f>
        <v>21748.44</v>
      </c>
      <c r="D27" s="65">
        <f>D10+D13+D19+D22</f>
        <v>20626.774</v>
      </c>
      <c r="F27" s="56" t="s">
        <v>115</v>
      </c>
      <c r="G27" s="66">
        <f>G10+G17+G21</f>
        <v>21748.440000000002</v>
      </c>
      <c r="H27" s="66">
        <f>H10+H17+H21</f>
        <v>20626.774</v>
      </c>
    </row>
    <row r="28" spans="3:4" ht="12.75">
      <c r="C28" s="13"/>
      <c r="D28" s="63"/>
    </row>
    <row r="29" spans="3:4" ht="12.75">
      <c r="C29" s="13"/>
      <c r="D29" s="63"/>
    </row>
    <row r="30" spans="2:4" ht="12.75">
      <c r="B30" t="s">
        <v>116</v>
      </c>
      <c r="C30" s="13"/>
      <c r="D30" s="63"/>
    </row>
    <row r="31" spans="2:4" ht="12.75">
      <c r="B31" s="67" t="s">
        <v>117</v>
      </c>
      <c r="C31" s="68"/>
      <c r="D31" s="68"/>
    </row>
  </sheetData>
  <sheetProtection selectLockedCells="1" selectUnlockedCells="1"/>
  <printOptions/>
  <pageMargins left="0.5798611111111112" right="0.7" top="1" bottom="1" header="0.5118055555555555" footer="0.5118055555555555"/>
  <pageSetup horizontalDpi="300" verticalDpi="3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workbookViewId="0" topLeftCell="A1">
      <selection activeCell="J30" sqref="J30"/>
    </sheetView>
  </sheetViews>
  <sheetFormatPr defaultColWidth="9.140625" defaultRowHeight="12.75"/>
  <cols>
    <col min="1" max="1" width="11.7109375" style="0" customWidth="1"/>
    <col min="2" max="2" width="27.421875" style="0" customWidth="1"/>
    <col min="3" max="3" width="12.28125" style="0" customWidth="1"/>
    <col min="4" max="4" width="13.57421875" style="0" customWidth="1"/>
    <col min="5" max="5" width="16.421875" style="0" customWidth="1"/>
    <col min="6" max="6" width="15.28125" style="0" customWidth="1"/>
    <col min="7" max="7" width="14.00390625" style="0" customWidth="1"/>
    <col min="8" max="8" width="12.140625" style="0" customWidth="1"/>
    <col min="9" max="9" width="13.421875" style="0" customWidth="1"/>
    <col min="10" max="10" width="13.57421875" style="0" customWidth="1"/>
  </cols>
  <sheetData>
    <row r="1" spans="1:8" ht="12.75">
      <c r="A1" s="1" t="s">
        <v>118</v>
      </c>
      <c r="B1" s="1"/>
      <c r="E1" s="1" t="s">
        <v>119</v>
      </c>
      <c r="F1" s="1"/>
      <c r="G1" s="1"/>
      <c r="H1" s="1"/>
    </row>
    <row r="3" spans="1:9" ht="12.75">
      <c r="A3" t="s">
        <v>120</v>
      </c>
      <c r="B3" t="s">
        <v>121</v>
      </c>
      <c r="C3" t="s">
        <v>122</v>
      </c>
      <c r="D3" t="s">
        <v>123</v>
      </c>
      <c r="E3" t="s">
        <v>124</v>
      </c>
      <c r="F3" t="s">
        <v>125</v>
      </c>
      <c r="G3" t="s">
        <v>123</v>
      </c>
      <c r="H3" t="s">
        <v>123</v>
      </c>
      <c r="I3" t="s">
        <v>124</v>
      </c>
    </row>
    <row r="4" spans="1:9" ht="12.75">
      <c r="A4" t="s">
        <v>126</v>
      </c>
      <c r="C4" t="s">
        <v>127</v>
      </c>
      <c r="D4" t="s">
        <v>128</v>
      </c>
      <c r="E4" t="s">
        <v>129</v>
      </c>
      <c r="F4" t="s">
        <v>130</v>
      </c>
      <c r="G4">
        <v>2017</v>
      </c>
      <c r="H4" t="s">
        <v>131</v>
      </c>
      <c r="I4" s="69">
        <v>43100</v>
      </c>
    </row>
    <row r="5" spans="6:9" ht="12.75">
      <c r="F5">
        <v>2017</v>
      </c>
      <c r="I5" s="69"/>
    </row>
    <row r="6" ht="12.75">
      <c r="I6" s="69"/>
    </row>
    <row r="7" spans="1:9" ht="12.75">
      <c r="A7">
        <v>2007</v>
      </c>
      <c r="B7" t="s">
        <v>132</v>
      </c>
      <c r="C7" s="13">
        <v>10060</v>
      </c>
      <c r="D7" s="70">
        <v>1006</v>
      </c>
      <c r="E7" s="63">
        <f>C7-D7</f>
        <v>9054</v>
      </c>
      <c r="F7" s="13">
        <v>0</v>
      </c>
      <c r="G7" s="71">
        <f>C7*H7</f>
        <v>100.60000000000001</v>
      </c>
      <c r="H7" s="72">
        <v>0.01</v>
      </c>
      <c r="I7" s="63">
        <f>E7+F7-G7</f>
        <v>8953.4</v>
      </c>
    </row>
    <row r="8" spans="1:9" ht="12.75">
      <c r="A8" t="s">
        <v>133</v>
      </c>
      <c r="B8" s="10" t="s">
        <v>134</v>
      </c>
      <c r="C8" s="13">
        <v>365.5</v>
      </c>
      <c r="D8" s="63">
        <v>28</v>
      </c>
      <c r="E8" s="63">
        <f>C8-D8</f>
        <v>337.5</v>
      </c>
      <c r="F8" s="13">
        <v>0</v>
      </c>
      <c r="G8" s="71">
        <f>C8*H8</f>
        <v>36.550000000000004</v>
      </c>
      <c r="H8" s="72">
        <v>0.1</v>
      </c>
      <c r="I8" s="63">
        <f>E8+F8-G8</f>
        <v>300.95</v>
      </c>
    </row>
    <row r="9" spans="1:9" ht="12.75">
      <c r="A9">
        <v>2011</v>
      </c>
      <c r="B9" t="s">
        <v>135</v>
      </c>
      <c r="C9" s="13">
        <v>15</v>
      </c>
      <c r="D9" s="73">
        <v>3</v>
      </c>
      <c r="E9" s="63">
        <f>C9-D9</f>
        <v>12</v>
      </c>
      <c r="F9" s="13">
        <v>0</v>
      </c>
      <c r="G9" s="71">
        <f>C9*H9</f>
        <v>12</v>
      </c>
      <c r="H9" s="72">
        <v>0.8</v>
      </c>
      <c r="I9" s="63">
        <f>E9-G9</f>
        <v>0</v>
      </c>
    </row>
    <row r="10" spans="1:9" ht="12.75">
      <c r="A10">
        <v>2013</v>
      </c>
      <c r="B10" t="s">
        <v>136</v>
      </c>
      <c r="C10" s="13">
        <v>182</v>
      </c>
      <c r="D10" s="73">
        <v>0</v>
      </c>
      <c r="E10" s="63">
        <f>C10-D10</f>
        <v>182</v>
      </c>
      <c r="F10" s="13">
        <v>0</v>
      </c>
      <c r="G10" s="71">
        <f>C10*H10</f>
        <v>0</v>
      </c>
      <c r="H10" s="74">
        <v>0</v>
      </c>
      <c r="I10" s="63">
        <f>E10-G10</f>
        <v>182</v>
      </c>
    </row>
    <row r="11" spans="1:9" ht="12.75">
      <c r="A11" t="s">
        <v>137</v>
      </c>
      <c r="B11" t="s">
        <v>138</v>
      </c>
      <c r="C11" s="13">
        <v>150.5</v>
      </c>
      <c r="D11" s="73">
        <v>0</v>
      </c>
      <c r="E11" s="63">
        <f>C11-D11</f>
        <v>150.5</v>
      </c>
      <c r="F11" s="13">
        <v>0</v>
      </c>
      <c r="G11" s="71">
        <f>C11*H11</f>
        <v>0</v>
      </c>
      <c r="H11" s="74">
        <v>0</v>
      </c>
      <c r="I11" s="63">
        <f>E11-G11</f>
        <v>150.5</v>
      </c>
    </row>
    <row r="12" spans="1:9" ht="12.75">
      <c r="A12">
        <v>2013</v>
      </c>
      <c r="B12" t="s">
        <v>139</v>
      </c>
      <c r="C12" s="13">
        <v>31.5</v>
      </c>
      <c r="D12" s="63">
        <v>25.2</v>
      </c>
      <c r="E12" s="63">
        <f>C12-D12</f>
        <v>6.300000000000001</v>
      </c>
      <c r="F12" s="13">
        <v>0</v>
      </c>
      <c r="G12" s="71">
        <f>C12*H12</f>
        <v>6.300000000000001</v>
      </c>
      <c r="H12" s="74">
        <v>0.2</v>
      </c>
      <c r="I12" s="63">
        <f>E12-G12</f>
        <v>0</v>
      </c>
    </row>
    <row r="13" spans="1:9" ht="12.75">
      <c r="A13">
        <v>2014</v>
      </c>
      <c r="B13" t="s">
        <v>140</v>
      </c>
      <c r="C13" s="13">
        <v>1.15</v>
      </c>
      <c r="D13" s="73">
        <v>1.15</v>
      </c>
      <c r="E13" s="63">
        <f>C13-D13</f>
        <v>0</v>
      </c>
      <c r="F13" s="13">
        <v>0</v>
      </c>
      <c r="G13" s="71">
        <f>C13*H13</f>
        <v>0</v>
      </c>
      <c r="H13" s="74">
        <v>0</v>
      </c>
      <c r="I13" s="63">
        <f>E13-G13</f>
        <v>0</v>
      </c>
    </row>
    <row r="14" spans="1:9" ht="12.75">
      <c r="A14">
        <v>2015</v>
      </c>
      <c r="B14" t="s">
        <v>141</v>
      </c>
      <c r="C14" s="73">
        <v>10</v>
      </c>
      <c r="D14" s="73">
        <v>2</v>
      </c>
      <c r="E14" s="63">
        <f>C14-D14</f>
        <v>8</v>
      </c>
      <c r="F14" s="13">
        <v>0</v>
      </c>
      <c r="G14" s="71">
        <f>C14*H14</f>
        <v>8</v>
      </c>
      <c r="H14" s="74">
        <v>0.8</v>
      </c>
      <c r="I14" s="63">
        <f>E14-G14</f>
        <v>0</v>
      </c>
    </row>
    <row r="15" spans="1:9" ht="12.75">
      <c r="A15">
        <v>2015</v>
      </c>
      <c r="B15" t="s">
        <v>142</v>
      </c>
      <c r="C15" s="73">
        <v>10</v>
      </c>
      <c r="D15" s="73">
        <v>2</v>
      </c>
      <c r="E15" s="63">
        <f>C15-D15</f>
        <v>8</v>
      </c>
      <c r="F15" s="13">
        <v>0</v>
      </c>
      <c r="G15" s="71">
        <f>C15*H15</f>
        <v>8</v>
      </c>
      <c r="H15" s="74">
        <v>0.8</v>
      </c>
      <c r="I15" s="63">
        <f>E15-G15</f>
        <v>0</v>
      </c>
    </row>
    <row r="16" spans="1:9" ht="12.75">
      <c r="A16">
        <v>2015</v>
      </c>
      <c r="B16" t="s">
        <v>143</v>
      </c>
      <c r="C16" s="73">
        <v>19.5</v>
      </c>
      <c r="D16" s="73">
        <v>3.9</v>
      </c>
      <c r="E16" s="63">
        <f>C16-D16</f>
        <v>15.6</v>
      </c>
      <c r="F16" s="13">
        <v>0</v>
      </c>
      <c r="G16" s="71">
        <f>C16*H16</f>
        <v>15.600000000000001</v>
      </c>
      <c r="H16" s="74">
        <v>0.8</v>
      </c>
      <c r="I16" s="63">
        <f>E16-G16</f>
        <v>0</v>
      </c>
    </row>
    <row r="17" spans="1:9" ht="12.75">
      <c r="A17">
        <v>2015</v>
      </c>
      <c r="B17" t="s">
        <v>144</v>
      </c>
      <c r="C17" s="73">
        <v>2065.53</v>
      </c>
      <c r="D17" s="73">
        <v>413.1</v>
      </c>
      <c r="E17" s="63">
        <f>C17-D17</f>
        <v>1652.4300000000003</v>
      </c>
      <c r="F17" s="13">
        <v>0</v>
      </c>
      <c r="G17" s="71">
        <f>C17*H17</f>
        <v>206.55300000000003</v>
      </c>
      <c r="H17" s="74">
        <v>0.1</v>
      </c>
      <c r="I17" s="63">
        <f>E17-G17</f>
        <v>1445.8770000000002</v>
      </c>
    </row>
    <row r="18" spans="1:9" ht="12.75">
      <c r="A18">
        <v>2016</v>
      </c>
      <c r="B18" t="s">
        <v>145</v>
      </c>
      <c r="C18" s="73">
        <v>1400.93</v>
      </c>
      <c r="D18" s="73">
        <v>280.19</v>
      </c>
      <c r="E18" s="63">
        <f>C18-D18</f>
        <v>1120.74</v>
      </c>
      <c r="F18" s="13">
        <v>0</v>
      </c>
      <c r="G18" s="71">
        <f>(C18+F18)*H18</f>
        <v>140.09300000000002</v>
      </c>
      <c r="H18" s="74">
        <v>0.1</v>
      </c>
      <c r="I18" s="63">
        <f>E18-G18</f>
        <v>980.6469999999999</v>
      </c>
    </row>
    <row r="19" spans="1:9" ht="12.75">
      <c r="A19">
        <v>2016</v>
      </c>
      <c r="B19" t="s">
        <v>146</v>
      </c>
      <c r="C19" s="73">
        <v>1210</v>
      </c>
      <c r="D19" s="73">
        <v>0</v>
      </c>
      <c r="E19" s="63">
        <f>C19-D19</f>
        <v>1210</v>
      </c>
      <c r="F19" s="13">
        <v>0</v>
      </c>
      <c r="G19" s="71">
        <f>(C19+F19)*H19</f>
        <v>0</v>
      </c>
      <c r="H19" s="74">
        <v>0</v>
      </c>
      <c r="I19" s="63">
        <f>E19+F19-G19</f>
        <v>1210</v>
      </c>
    </row>
    <row r="20" spans="1:9" ht="12.75">
      <c r="A20">
        <v>2016</v>
      </c>
      <c r="B20" s="67" t="s">
        <v>147</v>
      </c>
      <c r="C20" s="73">
        <v>28.75</v>
      </c>
      <c r="D20" s="73">
        <v>0</v>
      </c>
      <c r="E20" s="63">
        <f>C20-D20</f>
        <v>28.75</v>
      </c>
      <c r="F20" s="13">
        <v>0</v>
      </c>
      <c r="G20" s="71">
        <f>(C20+F20)*H20</f>
        <v>28.75</v>
      </c>
      <c r="H20" s="74">
        <v>1</v>
      </c>
      <c r="I20" s="63">
        <f>E20+F20-G20</f>
        <v>0</v>
      </c>
    </row>
    <row r="21" spans="1:9" ht="12.75">
      <c r="A21">
        <v>2016</v>
      </c>
      <c r="B21" t="s">
        <v>148</v>
      </c>
      <c r="C21" s="73">
        <v>4935.84</v>
      </c>
      <c r="D21" s="73">
        <v>0</v>
      </c>
      <c r="E21" s="63">
        <f>C21-D21</f>
        <v>4935.84</v>
      </c>
      <c r="F21" s="13">
        <v>0</v>
      </c>
      <c r="G21" s="71">
        <f>(C21+F21)*H21</f>
        <v>0</v>
      </c>
      <c r="H21" s="74">
        <v>0</v>
      </c>
      <c r="I21" s="63">
        <f>E21+F21-G21</f>
        <v>4935.84</v>
      </c>
    </row>
    <row r="22" spans="3:9" ht="12.75">
      <c r="C22" s="73"/>
      <c r="D22" s="73"/>
      <c r="E22" s="73"/>
      <c r="F22" s="13"/>
      <c r="G22" s="71"/>
      <c r="H22" s="74"/>
      <c r="I22" s="73"/>
    </row>
    <row r="23" spans="3:9" ht="12.75">
      <c r="C23" s="73"/>
      <c r="D23" s="73"/>
      <c r="E23" s="73"/>
      <c r="F23" s="73"/>
      <c r="G23" s="71"/>
      <c r="H23" s="74"/>
      <c r="I23" s="73"/>
    </row>
    <row r="24" ht="12.75">
      <c r="I24" s="73">
        <f>SUM(I7:I22)</f>
        <v>18159.214</v>
      </c>
    </row>
    <row r="26" spans="3:9" ht="12.75">
      <c r="C26" s="73">
        <f>SUM(C7:C25)</f>
        <v>20486.2</v>
      </c>
      <c r="D26" s="73">
        <f>SUM(D7:D25)</f>
        <v>1764.54</v>
      </c>
      <c r="E26" s="73">
        <f>SUM(E7:E25)</f>
        <v>18721.66</v>
      </c>
      <c r="F26" s="73">
        <f>SUM(F7:F25)</f>
        <v>0</v>
      </c>
      <c r="G26" s="73">
        <f>SUM(G7:G25)</f>
        <v>562.446</v>
      </c>
      <c r="I26" s="73">
        <f>SUM(E26+F26-G26)</f>
        <v>18159.214</v>
      </c>
    </row>
    <row r="27" spans="3:9" ht="12.75">
      <c r="C27" s="73"/>
      <c r="D27" s="73"/>
      <c r="E27" s="73"/>
      <c r="F27" s="73"/>
      <c r="G27" s="73"/>
      <c r="I27" s="73"/>
    </row>
    <row r="28" spans="3:5" ht="12.75">
      <c r="C28" t="s">
        <v>149</v>
      </c>
      <c r="E28" s="73">
        <f>C26-D26</f>
        <v>18721.66</v>
      </c>
    </row>
    <row r="29" spans="4:10" ht="12.75">
      <c r="D29" t="s">
        <v>150</v>
      </c>
      <c r="F29" s="73">
        <f>F26-G26</f>
        <v>-562.446</v>
      </c>
      <c r="H29" t="s">
        <v>151</v>
      </c>
      <c r="J29" s="73">
        <f>'Verlies en winst'!U56</f>
        <v>-562.446</v>
      </c>
    </row>
    <row r="30" spans="2:10" ht="12.75">
      <c r="B30" t="s">
        <v>152</v>
      </c>
      <c r="F30" s="73">
        <f>E26+F26-G26</f>
        <v>18159.214</v>
      </c>
      <c r="H30" t="s">
        <v>153</v>
      </c>
      <c r="J30" s="73">
        <f>Balans!D13</f>
        <v>18299.304</v>
      </c>
    </row>
  </sheetData>
  <sheetProtection selectLockedCells="1" selectUnlockedCells="1"/>
  <printOptions/>
  <pageMargins left="0.75" right="0.8798611111111111" top="0.5298611111111111" bottom="0.6402777777777777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zoomScale="80" zoomScaleNormal="80" workbookViewId="0" topLeftCell="A1">
      <selection activeCell="G18" sqref="G18"/>
    </sheetView>
  </sheetViews>
  <sheetFormatPr defaultColWidth="12.57421875" defaultRowHeight="12.75"/>
  <cols>
    <col min="1" max="1" width="11.57421875" style="0" customWidth="1"/>
    <col min="2" max="2" width="23.28125" style="0" customWidth="1"/>
    <col min="3" max="3" width="20.140625" style="0" customWidth="1"/>
    <col min="4" max="5" width="11.57421875" style="0" customWidth="1"/>
    <col min="6" max="6" width="18.140625" style="0" customWidth="1"/>
    <col min="7" max="7" width="14.140625" style="0" customWidth="1"/>
    <col min="8" max="16384" width="11.57421875" style="0" customWidth="1"/>
  </cols>
  <sheetData>
    <row r="2" ht="12.75">
      <c r="B2" s="75" t="s">
        <v>154</v>
      </c>
    </row>
    <row r="4" spans="2:8" ht="12.75">
      <c r="B4" t="s">
        <v>155</v>
      </c>
      <c r="C4" t="s">
        <v>156</v>
      </c>
      <c r="D4" t="s">
        <v>157</v>
      </c>
      <c r="E4" t="s">
        <v>158</v>
      </c>
      <c r="G4" t="s">
        <v>159</v>
      </c>
      <c r="H4" t="s">
        <v>160</v>
      </c>
    </row>
    <row r="5" spans="1:7" ht="12.75">
      <c r="A5" s="11">
        <v>42752</v>
      </c>
      <c r="B5" t="s">
        <v>161</v>
      </c>
      <c r="C5" t="s">
        <v>162</v>
      </c>
      <c r="D5" t="s">
        <v>163</v>
      </c>
      <c r="E5" t="s">
        <v>164</v>
      </c>
      <c r="F5" t="s">
        <v>165</v>
      </c>
      <c r="G5" s="73">
        <v>0.78</v>
      </c>
    </row>
    <row r="6" spans="1:7" ht="12.75">
      <c r="A6" s="11">
        <v>42824</v>
      </c>
      <c r="B6" t="s">
        <v>166</v>
      </c>
      <c r="C6" t="s">
        <v>167</v>
      </c>
      <c r="D6" t="s">
        <v>168</v>
      </c>
      <c r="E6" t="s">
        <v>169</v>
      </c>
      <c r="F6" t="s">
        <v>170</v>
      </c>
      <c r="G6" s="73">
        <v>3.12</v>
      </c>
    </row>
    <row r="7" spans="1:7" ht="12.75">
      <c r="A7" s="11">
        <v>42824</v>
      </c>
      <c r="B7" t="s">
        <v>171</v>
      </c>
      <c r="C7" t="s">
        <v>172</v>
      </c>
      <c r="D7" t="s">
        <v>173</v>
      </c>
      <c r="E7" t="s">
        <v>174</v>
      </c>
      <c r="F7" t="s">
        <v>170</v>
      </c>
      <c r="G7" s="73">
        <v>3.12</v>
      </c>
    </row>
    <row r="8" spans="1:7" ht="12.75">
      <c r="A8" s="11">
        <v>42824</v>
      </c>
      <c r="B8" t="s">
        <v>175</v>
      </c>
      <c r="C8" t="s">
        <v>176</v>
      </c>
      <c r="D8" t="s">
        <v>177</v>
      </c>
      <c r="E8" t="s">
        <v>178</v>
      </c>
      <c r="F8" t="s">
        <v>179</v>
      </c>
      <c r="G8" s="73">
        <v>2.34</v>
      </c>
    </row>
    <row r="9" spans="1:7" ht="12.75">
      <c r="A9" s="11">
        <v>42858</v>
      </c>
      <c r="B9" t="s">
        <v>166</v>
      </c>
      <c r="C9" t="s">
        <v>167</v>
      </c>
      <c r="D9" t="s">
        <v>168</v>
      </c>
      <c r="E9" t="s">
        <v>169</v>
      </c>
      <c r="F9" t="s">
        <v>170</v>
      </c>
      <c r="G9" s="73">
        <v>3.12</v>
      </c>
    </row>
    <row r="10" spans="1:7" ht="12.75">
      <c r="A10" s="11">
        <v>42858</v>
      </c>
      <c r="B10" t="s">
        <v>171</v>
      </c>
      <c r="C10" t="s">
        <v>180</v>
      </c>
      <c r="D10" t="s">
        <v>181</v>
      </c>
      <c r="E10" t="s">
        <v>182</v>
      </c>
      <c r="F10" t="s">
        <v>170</v>
      </c>
      <c r="G10" s="73">
        <v>3.12</v>
      </c>
    </row>
    <row r="11" spans="1:7" ht="12.75">
      <c r="A11" s="11">
        <v>42858</v>
      </c>
      <c r="B11" t="s">
        <v>175</v>
      </c>
      <c r="C11" t="s">
        <v>176</v>
      </c>
      <c r="D11" t="s">
        <v>177</v>
      </c>
      <c r="E11" t="s">
        <v>178</v>
      </c>
      <c r="F11" t="s">
        <v>179</v>
      </c>
      <c r="G11" s="73">
        <v>2.34</v>
      </c>
    </row>
    <row r="12" spans="1:7" ht="12.75">
      <c r="A12" s="11">
        <v>42968</v>
      </c>
      <c r="B12" t="s">
        <v>183</v>
      </c>
      <c r="C12" t="s">
        <v>184</v>
      </c>
      <c r="D12" t="s">
        <v>185</v>
      </c>
      <c r="E12" t="s">
        <v>186</v>
      </c>
      <c r="F12" t="s">
        <v>187</v>
      </c>
      <c r="G12" s="73">
        <v>2.34</v>
      </c>
    </row>
    <row r="13" spans="1:7" ht="12.75">
      <c r="A13" s="11">
        <v>42968</v>
      </c>
      <c r="B13" t="s">
        <v>188</v>
      </c>
      <c r="C13" t="s">
        <v>189</v>
      </c>
      <c r="D13" t="s">
        <v>190</v>
      </c>
      <c r="E13" t="s">
        <v>191</v>
      </c>
      <c r="F13" t="s">
        <v>187</v>
      </c>
      <c r="G13" s="73">
        <v>2.34</v>
      </c>
    </row>
    <row r="14" spans="1:7" ht="12.75">
      <c r="A14" s="11">
        <v>42968</v>
      </c>
      <c r="B14" t="s">
        <v>192</v>
      </c>
      <c r="C14" t="s">
        <v>193</v>
      </c>
      <c r="D14" t="s">
        <v>194</v>
      </c>
      <c r="E14" t="s">
        <v>191</v>
      </c>
      <c r="F14" t="s">
        <v>187</v>
      </c>
      <c r="G14" s="73">
        <v>2.34</v>
      </c>
    </row>
    <row r="18" spans="2:8" ht="12.75">
      <c r="B18" t="s">
        <v>195</v>
      </c>
      <c r="G18" s="73">
        <f>SUM(G5:G14)</f>
        <v>24.96</v>
      </c>
      <c r="H18" s="73">
        <f>SUM(H5:H14)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80" zoomScaleNormal="80" workbookViewId="0" topLeftCell="A1">
      <selection activeCell="B17" sqref="B17"/>
    </sheetView>
  </sheetViews>
  <sheetFormatPr defaultColWidth="12.57421875" defaultRowHeight="12.75"/>
  <cols>
    <col min="1" max="1" width="11.57421875" style="0" customWidth="1"/>
    <col min="2" max="2" width="53.8515625" style="0" customWidth="1"/>
    <col min="3" max="16384" width="11.57421875" style="0" customWidth="1"/>
  </cols>
  <sheetData>
    <row r="1" ht="12.75">
      <c r="A1" s="1" t="s">
        <v>196</v>
      </c>
    </row>
    <row r="3" spans="1:3" ht="12.75">
      <c r="A3" t="s">
        <v>120</v>
      </c>
      <c r="B3" t="s">
        <v>3</v>
      </c>
      <c r="C3" t="s">
        <v>197</v>
      </c>
    </row>
    <row r="4" spans="1:3" ht="12.75">
      <c r="A4">
        <v>2011</v>
      </c>
      <c r="B4" t="s">
        <v>135</v>
      </c>
      <c r="C4" s="70">
        <v>15</v>
      </c>
    </row>
    <row r="5" spans="1:3" ht="12.75">
      <c r="A5">
        <v>2013</v>
      </c>
      <c r="B5" t="s">
        <v>139</v>
      </c>
      <c r="C5" s="70">
        <v>31.5</v>
      </c>
    </row>
    <row r="6" spans="1:3" ht="12.75">
      <c r="A6">
        <v>2014</v>
      </c>
      <c r="B6" t="s">
        <v>140</v>
      </c>
      <c r="C6" s="76">
        <v>1.15</v>
      </c>
    </row>
    <row r="7" spans="1:3" ht="12.75">
      <c r="A7">
        <v>2015</v>
      </c>
      <c r="B7" t="s">
        <v>141</v>
      </c>
      <c r="C7" s="77">
        <v>10</v>
      </c>
    </row>
    <row r="8" spans="1:3" ht="12.75">
      <c r="A8">
        <v>2015</v>
      </c>
      <c r="B8" t="s">
        <v>198</v>
      </c>
      <c r="C8" s="77">
        <v>10</v>
      </c>
    </row>
    <row r="9" spans="1:3" ht="12.75">
      <c r="A9">
        <v>2015</v>
      </c>
      <c r="B9" t="s">
        <v>143</v>
      </c>
      <c r="C9" s="77">
        <v>19.5</v>
      </c>
    </row>
    <row r="10" spans="1:3" ht="12.75">
      <c r="A10">
        <v>2016</v>
      </c>
      <c r="B10" s="67" t="s">
        <v>147</v>
      </c>
      <c r="C10" s="73">
        <v>28.75</v>
      </c>
    </row>
    <row r="11" spans="1:3" ht="12.75">
      <c r="A11">
        <v>2017</v>
      </c>
      <c r="B11" t="s">
        <v>199</v>
      </c>
      <c r="C11" s="77">
        <v>52.25</v>
      </c>
    </row>
    <row r="12" ht="12.75">
      <c r="C12" s="73"/>
    </row>
    <row r="13" ht="12.75">
      <c r="C13" s="77"/>
    </row>
    <row r="14" ht="12.75">
      <c r="C14" s="77"/>
    </row>
    <row r="15" ht="12.75">
      <c r="C15" s="77"/>
    </row>
    <row r="16" ht="12.75">
      <c r="C16" s="77"/>
    </row>
    <row r="17" ht="12.75">
      <c r="C17" s="73"/>
    </row>
    <row r="18" ht="12.75">
      <c r="C18" s="73"/>
    </row>
    <row r="19" ht="12.75">
      <c r="C19" s="73"/>
    </row>
    <row r="20" ht="12.75">
      <c r="C20" s="73"/>
    </row>
    <row r="21" ht="12.75">
      <c r="C21" s="73"/>
    </row>
    <row r="22" ht="12.75">
      <c r="C22" s="73"/>
    </row>
    <row r="23" ht="12.75">
      <c r="C23" s="73">
        <f>SUM(C4:C21)</f>
        <v>168.15</v>
      </c>
    </row>
    <row r="24" ht="12.75">
      <c r="C24" s="78"/>
    </row>
    <row r="25" ht="12.75">
      <c r="C25" s="78"/>
    </row>
    <row r="26" ht="12.75">
      <c r="C26" s="78"/>
    </row>
    <row r="27" ht="12.75">
      <c r="C27" s="7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Naam van de gebruiker</dc:creator>
  <cp:keywords/>
  <dc:description/>
  <cp:lastModifiedBy>Coen III Hamers</cp:lastModifiedBy>
  <cp:lastPrinted>2018-05-02T10:25:06Z</cp:lastPrinted>
  <dcterms:created xsi:type="dcterms:W3CDTF">2009-11-26T18:09:43Z</dcterms:created>
  <dcterms:modified xsi:type="dcterms:W3CDTF">2018-05-02T10:53:23Z</dcterms:modified>
  <cp:category/>
  <cp:version/>
  <cp:contentType/>
  <cp:contentStatus/>
  <cp:revision>18</cp:revision>
</cp:coreProperties>
</file>